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00" windowHeight="15675" activeTab="1"/>
  </bookViews>
  <sheets>
    <sheet name="CP4 (NTSC)" sheetId="1" r:id="rId1"/>
    <sheet name="CP4 (PAL)" sheetId="2" r:id="rId2"/>
  </sheets>
  <definedNames/>
  <calcPr fullCalcOnLoad="1"/>
</workbook>
</file>

<file path=xl/sharedStrings.xml><?xml version="1.0" encoding="utf-8"?>
<sst xmlns="http://schemas.openxmlformats.org/spreadsheetml/2006/main" count="378" uniqueCount="64">
  <si>
    <t>HIGH</t>
  </si>
  <si>
    <t>I-Frame</t>
  </si>
  <si>
    <t>Quality</t>
  </si>
  <si>
    <t>Resolution</t>
  </si>
  <si>
    <t>Bitrates/ch = I-Frame Size + P-Frame Size * (fps-1)</t>
  </si>
  <si>
    <t>CH1</t>
  </si>
  <si>
    <t>CH2</t>
  </si>
  <si>
    <t>CH3</t>
  </si>
  <si>
    <t>CH4</t>
  </si>
  <si>
    <t>Audio</t>
  </si>
  <si>
    <t>SUPER</t>
  </si>
  <si>
    <t>HIGH</t>
  </si>
  <si>
    <t>Quality</t>
  </si>
  <si>
    <t>Ch1</t>
  </si>
  <si>
    <t>Ch2</t>
  </si>
  <si>
    <t>Ch3</t>
  </si>
  <si>
    <t>Ch4</t>
  </si>
  <si>
    <t>FHD</t>
  </si>
  <si>
    <t>FHD</t>
  </si>
  <si>
    <t>FHD</t>
  </si>
  <si>
    <t>Channel Reslution</t>
  </si>
  <si>
    <t>FHD</t>
  </si>
  <si>
    <t>D1</t>
  </si>
  <si>
    <t>D1</t>
  </si>
  <si>
    <t>FHD</t>
  </si>
  <si>
    <t>HD</t>
  </si>
  <si>
    <t>HD</t>
  </si>
  <si>
    <t>HD</t>
  </si>
  <si>
    <t>HD</t>
  </si>
  <si>
    <t>D1</t>
  </si>
  <si>
    <t>HD</t>
  </si>
  <si>
    <t>D1</t>
  </si>
  <si>
    <t>D1</t>
  </si>
  <si>
    <t>HD</t>
  </si>
  <si>
    <t>D1</t>
  </si>
  <si>
    <t>D1</t>
  </si>
  <si>
    <t>D1</t>
  </si>
  <si>
    <t>D1</t>
  </si>
  <si>
    <t>NORMAL</t>
  </si>
  <si>
    <t>D1</t>
  </si>
  <si>
    <t>HD</t>
  </si>
  <si>
    <t>FHD</t>
  </si>
  <si>
    <t>P-Frame</t>
  </si>
  <si>
    <t>FHD</t>
  </si>
  <si>
    <t>HD</t>
  </si>
  <si>
    <t>D1</t>
  </si>
  <si>
    <t>NORMAL</t>
  </si>
  <si>
    <t>data size (MB/hour)</t>
  </si>
  <si>
    <t>gsnr</t>
  </si>
  <si>
    <t>gyro</t>
  </si>
  <si>
    <t>video</t>
  </si>
  <si>
    <t>mdt</t>
  </si>
  <si>
    <t>drv</t>
  </si>
  <si>
    <t>mdx</t>
  </si>
  <si>
    <t>P-Frame Size = (Max Bitrate/channels) / (max_fps-1)</t>
  </si>
  <si>
    <t>SD Card(Recording time)</t>
  </si>
  <si>
    <t>FPS</t>
  </si>
  <si>
    <t>Change yellow box number only.</t>
  </si>
  <si>
    <r>
      <rPr>
        <sz val="11"/>
        <rFont val="맑은 고딕"/>
        <family val="3"/>
      </rPr>
      <t>합계</t>
    </r>
  </si>
  <si>
    <t>FPS</t>
  </si>
  <si>
    <t>NOTE:</t>
  </si>
  <si>
    <t>Change yellow box value only.</t>
  </si>
  <si>
    <t>Smartwitness CP4 Recording time table (NSTC)</t>
  </si>
  <si>
    <t>Smartwitness CP4 Recording time table (PAL)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</si>
</sst>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\ &quot;bps&quot;"/>
    <numFmt numFmtId="177" formatCode="#\ &quot;KB&quot;"/>
    <numFmt numFmtId="178" formatCode="#\ &quot;KB/sec&quot;"/>
    <numFmt numFmtId="179" formatCode="#\ &quot;FPS/ch&quot;"/>
    <numFmt numFmtId="180" formatCode="#"/>
    <numFmt numFmtId="181" formatCode="0_ "/>
    <numFmt numFmtId="182" formatCode="0.00_ "/>
    <numFmt numFmtId="183" formatCode="[$-412]yyyy&quot;년&quot;\ m&quot;월&quot;\ d&quot;일&quot;\ dddd"/>
    <numFmt numFmtId="184" formatCode="#\ &quot;GB SD&quot;"/>
    <numFmt numFmtId="185" formatCode="#\ &quot;GB&quot;"/>
    <numFmt numFmtId="186" formatCode="0.0_ "/>
    <numFmt numFmtId="187" formatCode="0.000_ "/>
    <numFmt numFmtId="188" formatCode="[$-412]AM/PM\ h:mm:ss"/>
    <numFmt numFmtId="189" formatCode="#\ &quot;MB&quot;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맑은 고딕"/>
      <family val="3"/>
    </font>
    <font>
      <sz val="11"/>
      <name val="Cambria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b/>
      <sz val="16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6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49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9" fontId="43" fillId="0" borderId="0" xfId="0" applyNumberFormat="1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81" fontId="43" fillId="0" borderId="14" xfId="0" applyNumberFormat="1" applyFont="1" applyBorder="1" applyAlignment="1">
      <alignment horizontal="center" vertical="center"/>
    </xf>
    <xf numFmtId="181" fontId="43" fillId="0" borderId="15" xfId="0" applyNumberFormat="1" applyFont="1" applyBorder="1" applyAlignment="1">
      <alignment horizontal="center" vertical="center"/>
    </xf>
    <xf numFmtId="180" fontId="43" fillId="0" borderId="0" xfId="0" applyNumberFormat="1" applyFont="1" applyBorder="1" applyAlignment="1">
      <alignment vertical="center"/>
    </xf>
    <xf numFmtId="180" fontId="43" fillId="0" borderId="0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181" fontId="43" fillId="0" borderId="0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81" fontId="43" fillId="0" borderId="18" xfId="0" applyNumberFormat="1" applyFont="1" applyBorder="1" applyAlignment="1">
      <alignment horizontal="center" vertical="center"/>
    </xf>
    <xf numFmtId="181" fontId="43" fillId="0" borderId="19" xfId="0" applyNumberFormat="1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81" fontId="43" fillId="0" borderId="21" xfId="0" applyNumberFormat="1" applyFont="1" applyBorder="1" applyAlignment="1">
      <alignment horizontal="center" vertical="center"/>
    </xf>
    <xf numFmtId="181" fontId="43" fillId="0" borderId="22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181" fontId="43" fillId="0" borderId="24" xfId="0" applyNumberFormat="1" applyFont="1" applyBorder="1" applyAlignment="1">
      <alignment horizontal="center" vertical="center"/>
    </xf>
    <xf numFmtId="181" fontId="43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5" fontId="4" fillId="0" borderId="33" xfId="0" applyNumberFormat="1" applyFont="1" applyFill="1" applyBorder="1" applyAlignment="1">
      <alignment horizontal="center" vertical="center"/>
    </xf>
    <xf numFmtId="185" fontId="4" fillId="0" borderId="34" xfId="0" applyNumberFormat="1" applyFont="1" applyFill="1" applyBorder="1" applyAlignment="1">
      <alignment horizontal="center" vertical="center"/>
    </xf>
    <xf numFmtId="185" fontId="4" fillId="0" borderId="31" xfId="0" applyNumberFormat="1" applyFont="1" applyFill="1" applyBorder="1" applyAlignment="1">
      <alignment horizontal="center" vertical="center"/>
    </xf>
    <xf numFmtId="185" fontId="4" fillId="0" borderId="32" xfId="0" applyNumberFormat="1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33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181" fontId="4" fillId="0" borderId="38" xfId="0" applyNumberFormat="1" applyFont="1" applyBorder="1" applyAlignment="1">
      <alignment horizontal="center" vertical="center"/>
    </xf>
    <xf numFmtId="181" fontId="4" fillId="0" borderId="28" xfId="0" applyNumberFormat="1" applyFont="1" applyBorder="1" applyAlignment="1">
      <alignment horizontal="center" vertical="center"/>
    </xf>
    <xf numFmtId="189" fontId="4" fillId="0" borderId="37" xfId="0" applyNumberFormat="1" applyFont="1" applyBorder="1" applyAlignment="1">
      <alignment horizontal="center" vertical="center"/>
    </xf>
    <xf numFmtId="189" fontId="4" fillId="0" borderId="26" xfId="0" applyNumberFormat="1" applyFont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right" vertical="center"/>
    </xf>
    <xf numFmtId="186" fontId="4" fillId="0" borderId="36" xfId="0" applyNumberFormat="1" applyFont="1" applyBorder="1" applyAlignment="1">
      <alignment vertical="center"/>
    </xf>
    <xf numFmtId="186" fontId="4" fillId="0" borderId="28" xfId="0" applyNumberFormat="1" applyFont="1" applyBorder="1" applyAlignment="1">
      <alignment vertical="center"/>
    </xf>
    <xf numFmtId="186" fontId="4" fillId="0" borderId="39" xfId="0" applyNumberFormat="1" applyFont="1" applyBorder="1" applyAlignment="1">
      <alignment vertical="center"/>
    </xf>
    <xf numFmtId="0" fontId="43" fillId="0" borderId="40" xfId="0" applyFont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43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189" fontId="4" fillId="0" borderId="14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89" fontId="4" fillId="0" borderId="42" xfId="0" applyNumberFormat="1" applyFont="1" applyFill="1" applyBorder="1" applyAlignment="1">
      <alignment horizontal="right" vertical="center"/>
    </xf>
    <xf numFmtId="186" fontId="4" fillId="0" borderId="13" xfId="0" applyNumberFormat="1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186" fontId="4" fillId="0" borderId="41" xfId="0" applyNumberFormat="1" applyFont="1" applyBorder="1" applyAlignment="1">
      <alignment vertical="center"/>
    </xf>
    <xf numFmtId="186" fontId="4" fillId="0" borderId="42" xfId="0" applyNumberFormat="1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33" borderId="4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46" xfId="0" applyNumberFormat="1" applyFont="1" applyBorder="1" applyAlignment="1">
      <alignment horizontal="center" vertical="center"/>
    </xf>
    <xf numFmtId="181" fontId="4" fillId="0" borderId="49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189" fontId="4" fillId="0" borderId="18" xfId="0" applyNumberFormat="1" applyFont="1" applyBorder="1" applyAlignment="1">
      <alignment horizontal="center" vertical="center"/>
    </xf>
    <xf numFmtId="189" fontId="4" fillId="0" borderId="46" xfId="0" applyNumberFormat="1" applyFont="1" applyBorder="1" applyAlignment="1">
      <alignment horizontal="center" vertical="center"/>
    </xf>
    <xf numFmtId="189" fontId="4" fillId="0" borderId="48" xfId="0" applyNumberFormat="1" applyFont="1" applyFill="1" applyBorder="1" applyAlignment="1">
      <alignment horizontal="right" vertical="center"/>
    </xf>
    <xf numFmtId="186" fontId="4" fillId="0" borderId="17" xfId="0" applyNumberFormat="1" applyFont="1" applyBorder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186" fontId="4" fillId="0" borderId="48" xfId="0" applyNumberFormat="1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51" xfId="0" applyNumberFormat="1" applyFont="1" applyBorder="1" applyAlignment="1">
      <alignment horizontal="center" vertical="center"/>
    </xf>
    <xf numFmtId="181" fontId="4" fillId="0" borderId="54" xfId="0" applyNumberFormat="1" applyFont="1" applyBorder="1" applyAlignment="1">
      <alignment horizontal="center" vertical="center"/>
    </xf>
    <xf numFmtId="181" fontId="4" fillId="0" borderId="52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 vertical="center"/>
    </xf>
    <xf numFmtId="189" fontId="4" fillId="0" borderId="51" xfId="0" applyNumberFormat="1" applyFont="1" applyBorder="1" applyAlignment="1">
      <alignment horizontal="center" vertical="center"/>
    </xf>
    <xf numFmtId="189" fontId="4" fillId="0" borderId="53" xfId="0" applyNumberFormat="1" applyFont="1" applyFill="1" applyBorder="1" applyAlignment="1">
      <alignment horizontal="right" vertical="center"/>
    </xf>
    <xf numFmtId="186" fontId="4" fillId="0" borderId="20" xfId="0" applyNumberFormat="1" applyFont="1" applyBorder="1" applyAlignment="1">
      <alignment vertical="center"/>
    </xf>
    <xf numFmtId="186" fontId="4" fillId="0" borderId="21" xfId="0" applyNumberFormat="1" applyFont="1" applyBorder="1" applyAlignment="1">
      <alignment vertical="center"/>
    </xf>
    <xf numFmtId="186" fontId="4" fillId="0" borderId="52" xfId="0" applyNumberFormat="1" applyFont="1" applyBorder="1" applyAlignment="1">
      <alignment vertical="center"/>
    </xf>
    <xf numFmtId="186" fontId="4" fillId="0" borderId="5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56" xfId="0" applyNumberFormat="1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57" xfId="0" applyNumberFormat="1" applyFont="1" applyBorder="1" applyAlignment="1">
      <alignment horizontal="center" vertical="center"/>
    </xf>
    <xf numFmtId="189" fontId="4" fillId="0" borderId="24" xfId="0" applyNumberFormat="1" applyFont="1" applyBorder="1" applyAlignment="1">
      <alignment horizontal="center" vertical="center"/>
    </xf>
    <xf numFmtId="189" fontId="4" fillId="0" borderId="56" xfId="0" applyNumberFormat="1" applyFont="1" applyBorder="1" applyAlignment="1">
      <alignment horizontal="center" vertical="center"/>
    </xf>
    <xf numFmtId="189" fontId="4" fillId="0" borderId="58" xfId="0" applyNumberFormat="1" applyFont="1" applyFill="1" applyBorder="1" applyAlignment="1">
      <alignment horizontal="right" vertical="center"/>
    </xf>
    <xf numFmtId="186" fontId="4" fillId="0" borderId="23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vertical="center"/>
    </xf>
    <xf numFmtId="186" fontId="4" fillId="0" borderId="57" xfId="0" applyNumberFormat="1" applyFont="1" applyBorder="1" applyAlignment="1">
      <alignment vertical="center"/>
    </xf>
    <xf numFmtId="186" fontId="4" fillId="0" borderId="58" xfId="0" applyNumberFormat="1" applyFont="1" applyBorder="1" applyAlignment="1">
      <alignment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184" fontId="4" fillId="0" borderId="36" xfId="0" applyNumberFormat="1" applyFont="1" applyBorder="1" applyAlignment="1">
      <alignment horizontal="center" vertical="center"/>
    </xf>
    <xf numFmtId="184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1"/>
  <sheetViews>
    <sheetView zoomScale="70" zoomScaleNormal="70" zoomScalePageLayoutView="0" workbookViewId="0" topLeftCell="A1">
      <selection activeCell="V2" sqref="V2"/>
    </sheetView>
  </sheetViews>
  <sheetFormatPr defaultColWidth="9.7109375" defaultRowHeight="15"/>
  <cols>
    <col min="1" max="1" width="6.28125" style="2" customWidth="1"/>
    <col min="2" max="6" width="9.7109375" style="2" customWidth="1"/>
    <col min="7" max="13" width="9.7109375" style="2" hidden="1" customWidth="1"/>
    <col min="14" max="17" width="9.7109375" style="3" hidden="1" customWidth="1"/>
    <col min="18" max="18" width="9.7109375" style="4" hidden="1" customWidth="1"/>
    <col min="19" max="23" width="9.7109375" style="2" customWidth="1"/>
    <col min="24" max="16384" width="9.7109375" style="2" customWidth="1"/>
  </cols>
  <sheetData>
    <row r="1" spans="2:5" ht="20.25">
      <c r="B1" s="1" t="s">
        <v>62</v>
      </c>
      <c r="C1" s="1"/>
      <c r="D1" s="1"/>
      <c r="E1" s="1"/>
    </row>
    <row r="2" spans="22:23" ht="14.25">
      <c r="V2" s="5"/>
      <c r="W2" s="6"/>
    </row>
    <row r="3" ht="14.25" hidden="1"/>
    <row r="4" spans="2:23" ht="14.25" hidden="1">
      <c r="B4" s="2" t="s">
        <v>54</v>
      </c>
      <c r="G4" s="7"/>
      <c r="H4" s="7"/>
      <c r="I4" s="7"/>
      <c r="J4" s="7"/>
      <c r="K4" s="7"/>
      <c r="V4" s="8"/>
      <c r="W4" s="8"/>
    </row>
    <row r="5" spans="2:11" ht="14.25" hidden="1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</row>
    <row r="6" ht="15" hidden="1" thickBot="1"/>
    <row r="7" spans="2:18" s="12" customFormat="1" ht="14.25" hidden="1">
      <c r="B7" s="9" t="s">
        <v>3</v>
      </c>
      <c r="C7" s="10" t="s">
        <v>2</v>
      </c>
      <c r="D7" s="10" t="s">
        <v>1</v>
      </c>
      <c r="E7" s="11" t="s">
        <v>42</v>
      </c>
      <c r="G7" s="13"/>
      <c r="J7" s="13"/>
      <c r="K7" s="13"/>
      <c r="L7" s="13"/>
      <c r="M7" s="13"/>
      <c r="N7" s="13"/>
      <c r="O7" s="13"/>
      <c r="P7" s="13"/>
      <c r="Q7" s="13"/>
      <c r="R7" s="14"/>
    </row>
    <row r="8" spans="2:17" ht="14.25" hidden="1">
      <c r="B8" s="15" t="s">
        <v>43</v>
      </c>
      <c r="C8" s="16" t="s">
        <v>10</v>
      </c>
      <c r="D8" s="17">
        <v>157286.40000000002</v>
      </c>
      <c r="E8" s="18">
        <v>21694.67586206897</v>
      </c>
      <c r="G8" s="19"/>
      <c r="J8" s="19"/>
      <c r="K8" s="19"/>
      <c r="L8" s="19"/>
      <c r="M8" s="19"/>
      <c r="N8" s="20"/>
      <c r="O8" s="20"/>
      <c r="P8" s="20"/>
      <c r="Q8" s="20"/>
    </row>
    <row r="9" spans="2:17" ht="14.25" hidden="1">
      <c r="B9" s="15"/>
      <c r="C9" s="16" t="s">
        <v>11</v>
      </c>
      <c r="D9" s="17">
        <v>131072</v>
      </c>
      <c r="E9" s="18">
        <v>18078.896551724138</v>
      </c>
      <c r="G9" s="19"/>
      <c r="J9" s="19"/>
      <c r="K9" s="19"/>
      <c r="L9" s="19"/>
      <c r="M9" s="19"/>
      <c r="N9" s="20"/>
      <c r="O9" s="20"/>
      <c r="P9" s="20"/>
      <c r="Q9" s="20"/>
    </row>
    <row r="10" spans="2:17" ht="14.25" hidden="1">
      <c r="B10" s="21"/>
      <c r="C10" s="16" t="s">
        <v>46</v>
      </c>
      <c r="D10" s="17">
        <v>104857.6</v>
      </c>
      <c r="E10" s="18">
        <v>14463.117241379312</v>
      </c>
      <c r="G10" s="19"/>
      <c r="J10" s="19"/>
      <c r="K10" s="19"/>
      <c r="L10" s="22"/>
      <c r="M10" s="22"/>
      <c r="N10" s="20"/>
      <c r="O10" s="20"/>
      <c r="P10" s="20"/>
      <c r="Q10" s="20"/>
    </row>
    <row r="11" spans="2:17" ht="14.25" hidden="1">
      <c r="B11" s="23" t="s">
        <v>44</v>
      </c>
      <c r="C11" s="24" t="s">
        <v>10</v>
      </c>
      <c r="D11" s="25">
        <v>78643.20000000001</v>
      </c>
      <c r="E11" s="26">
        <v>10847.337931034484</v>
      </c>
      <c r="G11" s="19"/>
      <c r="H11" s="19"/>
      <c r="I11" s="19"/>
      <c r="J11" s="19"/>
      <c r="K11" s="19"/>
      <c r="L11" s="19"/>
      <c r="M11" s="19"/>
      <c r="N11" s="20"/>
      <c r="O11" s="20"/>
      <c r="P11" s="20"/>
      <c r="Q11" s="20"/>
    </row>
    <row r="12" spans="2:17" ht="14.25" hidden="1">
      <c r="B12" s="15"/>
      <c r="C12" s="16" t="s">
        <v>11</v>
      </c>
      <c r="D12" s="17">
        <v>65536</v>
      </c>
      <c r="E12" s="18">
        <v>9039.448275862069</v>
      </c>
      <c r="G12" s="19"/>
      <c r="H12" s="19"/>
      <c r="I12" s="19"/>
      <c r="J12" s="19"/>
      <c r="K12" s="19"/>
      <c r="L12" s="19"/>
      <c r="M12" s="19"/>
      <c r="N12" s="20"/>
      <c r="O12" s="20"/>
      <c r="P12" s="20"/>
      <c r="Q12" s="20"/>
    </row>
    <row r="13" spans="2:17" ht="14.25" hidden="1">
      <c r="B13" s="27"/>
      <c r="C13" s="28" t="s">
        <v>46</v>
      </c>
      <c r="D13" s="29">
        <v>52428.8</v>
      </c>
      <c r="E13" s="30">
        <v>7231.558620689656</v>
      </c>
      <c r="G13" s="19"/>
      <c r="H13" s="19"/>
      <c r="I13" s="19"/>
      <c r="J13" s="19"/>
      <c r="K13" s="19"/>
      <c r="L13" s="19"/>
      <c r="M13" s="19"/>
      <c r="N13" s="20"/>
      <c r="O13" s="20"/>
      <c r="P13" s="20"/>
      <c r="Q13" s="20"/>
    </row>
    <row r="14" spans="2:17" ht="14.25" hidden="1">
      <c r="B14" s="15" t="s">
        <v>45</v>
      </c>
      <c r="C14" s="16" t="s">
        <v>10</v>
      </c>
      <c r="D14" s="17">
        <v>52429</v>
      </c>
      <c r="E14" s="18">
        <v>7232</v>
      </c>
      <c r="G14" s="19"/>
      <c r="H14" s="19"/>
      <c r="I14" s="22"/>
      <c r="J14" s="22"/>
      <c r="K14" s="19"/>
      <c r="L14" s="19"/>
      <c r="M14" s="19"/>
      <c r="N14" s="20"/>
      <c r="O14" s="20"/>
      <c r="P14" s="20"/>
      <c r="Q14" s="20"/>
    </row>
    <row r="15" spans="2:17" ht="14.25" hidden="1">
      <c r="B15" s="15"/>
      <c r="C15" s="16" t="s">
        <v>11</v>
      </c>
      <c r="D15" s="17">
        <v>39322</v>
      </c>
      <c r="E15" s="18">
        <v>5424</v>
      </c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</row>
    <row r="16" spans="2:17" ht="15" hidden="1" thickBot="1">
      <c r="B16" s="31"/>
      <c r="C16" s="32" t="s">
        <v>46</v>
      </c>
      <c r="D16" s="33">
        <v>26214</v>
      </c>
      <c r="E16" s="34">
        <v>3616</v>
      </c>
      <c r="G16" s="19"/>
      <c r="H16" s="19"/>
      <c r="I16" s="19"/>
      <c r="J16" s="19"/>
      <c r="K16" s="19"/>
      <c r="L16" s="19"/>
      <c r="M16" s="19"/>
      <c r="N16" s="20"/>
      <c r="O16" s="20"/>
      <c r="P16" s="20"/>
      <c r="Q16" s="20"/>
    </row>
    <row r="17" ht="15" thickBot="1"/>
    <row r="18" spans="2:26" ht="16.5" customHeight="1" thickBot="1">
      <c r="B18" s="135" t="s">
        <v>20</v>
      </c>
      <c r="C18" s="136"/>
      <c r="D18" s="136"/>
      <c r="E18" s="137"/>
      <c r="F18" s="138" t="s">
        <v>12</v>
      </c>
      <c r="G18" s="142" t="s">
        <v>47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5" t="s">
        <v>55</v>
      </c>
      <c r="T18" s="146"/>
      <c r="U18" s="147"/>
      <c r="V18" s="147"/>
      <c r="W18" s="148"/>
      <c r="Y18" s="140" t="s">
        <v>56</v>
      </c>
      <c r="Z18" s="141"/>
    </row>
    <row r="19" spans="2:26" ht="17.25" thickBot="1">
      <c r="B19" s="38" t="s">
        <v>13</v>
      </c>
      <c r="C19" s="39" t="s">
        <v>14</v>
      </c>
      <c r="D19" s="40" t="s">
        <v>15</v>
      </c>
      <c r="E19" s="41" t="s">
        <v>16</v>
      </c>
      <c r="F19" s="139"/>
      <c r="G19" s="39" t="s">
        <v>5</v>
      </c>
      <c r="H19" s="40" t="s">
        <v>6</v>
      </c>
      <c r="I19" s="39" t="s">
        <v>7</v>
      </c>
      <c r="J19" s="42" t="s">
        <v>8</v>
      </c>
      <c r="K19" s="43" t="s">
        <v>50</v>
      </c>
      <c r="L19" s="39" t="s">
        <v>9</v>
      </c>
      <c r="M19" s="39" t="s">
        <v>48</v>
      </c>
      <c r="N19" s="40" t="s">
        <v>49</v>
      </c>
      <c r="O19" s="39" t="s">
        <v>53</v>
      </c>
      <c r="P19" s="39" t="s">
        <v>51</v>
      </c>
      <c r="Q19" s="39" t="s">
        <v>52</v>
      </c>
      <c r="R19" s="44" t="s">
        <v>58</v>
      </c>
      <c r="S19" s="45">
        <v>8</v>
      </c>
      <c r="T19" s="46">
        <v>16</v>
      </c>
      <c r="U19" s="47">
        <v>32</v>
      </c>
      <c r="V19" s="47">
        <v>64</v>
      </c>
      <c r="W19" s="48">
        <v>128</v>
      </c>
      <c r="Y19" s="49" t="s">
        <v>41</v>
      </c>
      <c r="Z19" s="50">
        <v>10</v>
      </c>
    </row>
    <row r="20" spans="2:26" ht="15" thickBot="1">
      <c r="B20" s="51" t="s">
        <v>18</v>
      </c>
      <c r="C20" s="35" t="s">
        <v>19</v>
      </c>
      <c r="D20" s="37"/>
      <c r="E20" s="36"/>
      <c r="F20" s="52" t="s">
        <v>10</v>
      </c>
      <c r="G20" s="53">
        <f aca="true" t="shared" si="0" ref="G20:G33">IF(B20="FHD",IF($F$20="SUPER",$D$8+$E$8*($Z$19-1),IF($F$20="HIGH",$D$9+$E$9*($Z$19-1),$D$10+$E$10*($Z$19-1))),IF(B20="HD",IF($F$20="SUPER",$D$11+$E$11*($Z$20-1),IF($F$20="HIGH",$D$111+$E$12*($Z$20-1),$D$13+$E$13*($Z$20-1))),IF(B20="D1",IF($F$20="SUPER",$D$14+$E$14*($Z$21-1),IF($F$20="HIGH",$D$15+$E$15*($Z$21-1),$D$16+$E$16*($Z$21-1))),0)))</f>
        <v>352538.48275862075</v>
      </c>
      <c r="H20" s="54">
        <f aca="true" t="shared" si="1" ref="H20:H33">IF(C20="FHD",IF($F$20="SUPER",$D$8+$E$8*($Z$19-1),IF($F$20="HIGH",$D$9+$E$9*($Z$19-1),$D$10+$E$10*($Z$19-1))),IF(C20="HD",IF($F$20="SUPER",$D$11+$E$11*($Z$20-1),IF($F$20="HIGH",$D$111+$E$12*($Z$20-1),$D$13+$E$13*($Z$20-1))),IF(C20="D1",IF($F$20="SUPER",$D$14+$E$14*($Z$21-1),IF($F$20="HIGH",$D$15+$E$15*($Z$21-1),$D$16+$E$16*($Z$21-1))),0)))</f>
        <v>352538.48275862075</v>
      </c>
      <c r="I20" s="54">
        <f aca="true" t="shared" si="2" ref="I20:I33">IF(D20="FHD",IF($F$20="SUPER",$D$8+$E$8*($Z$19-1),IF($F$20="HIGH",$D$9+$E$9*($Z$19-1),$D$10+$E$10*($Z$19-1))),IF(D20="HD",IF($F$20="SUPER",$D$11+$E$11*($Z$20-1),IF($F$20="HIGH",$D$111+$E$12*($Z$20-1),$D$13+$E$13*($Z$20-1))),IF(D20="D1",IF($F$20="SUPER",$D$14+$E$14*($Z$21-1),IF($F$20="HIGH",$D$15+$E$15*($Z$21-1),$D$16+$E$16*($Z$21-1))),0)))</f>
        <v>0</v>
      </c>
      <c r="J20" s="55">
        <f aca="true" t="shared" si="3" ref="J20:J33">IF(E20="FHD",IF($F$20="SUPER",$D$8+$E$8*($Z$19-1),IF($F$20="HIGH",$D$9+$E$9*($Z$19-1),$D$10+$E$10*($Z$19-1))),IF(E20="HD",IF($F$20="SUPER",$D$11+$E$11*($Z$20-1),IF($F$20="HIGH",$D$111+$E$12*($Z$20-1),$D$13+$E$13*($Z$20-1))),IF(E20="D1",IF($F$20="SUPER",$D$14+$E$14*($Z$21-1),IF($F$20="HIGH",$D$15+$E$15*($Z$21-1),$D$16+$E$16*($Z$21-1))),0)))</f>
        <v>0</v>
      </c>
      <c r="K20" s="54">
        <f>SUM(G20:J20)</f>
        <v>705076.9655172415</v>
      </c>
      <c r="L20" s="54">
        <v>8000</v>
      </c>
      <c r="M20" s="54">
        <v>600</v>
      </c>
      <c r="N20" s="56">
        <v>600</v>
      </c>
      <c r="O20" s="57">
        <f aca="true" t="shared" si="4" ref="O20:O61">(216+702+3600*(117*MAXA($Z$19:$Z$21)*(COUNTA(B20:E20))+1170+1170+1170))/1024/1024</f>
        <v>20.085256576538086</v>
      </c>
      <c r="P20" s="58">
        <f>O20+(K20+L20+M20+N20)*3600/1024/1024</f>
        <v>2472.3606051083275</v>
      </c>
      <c r="Q20" s="58">
        <f>(936+143+3600*(96+600+600))/1024/1024</f>
        <v>4.450491905212402</v>
      </c>
      <c r="R20" s="59">
        <f>SUM(O20:Q20)</f>
        <v>2496.896353590078</v>
      </c>
      <c r="S20" s="60">
        <f>IF(((S$19-1)*1000*1000*1000/1024/1024)/$R20*0.9&lt;166.7,((S$19-1)*1000*1000*1000/1024/1024)/$R20*0.9,166.7)</f>
        <v>2.4062465327088014</v>
      </c>
      <c r="T20" s="61">
        <f aca="true" t="shared" si="5" ref="T20:W35">IF(((T$19-1)*1000*1000*1000/1024/1024)/$R20*0.9&lt;166.7,((T$19-1)*1000*1000*1000/1024/1024)/$R20*0.9,166.7)</f>
        <v>5.1562425700902885</v>
      </c>
      <c r="U20" s="61">
        <f t="shared" si="5"/>
        <v>10.656234644853264</v>
      </c>
      <c r="V20" s="61">
        <f t="shared" si="5"/>
        <v>21.656218794379214</v>
      </c>
      <c r="W20" s="62">
        <f t="shared" si="5"/>
        <v>43.656187093431114</v>
      </c>
      <c r="Y20" s="63" t="s">
        <v>27</v>
      </c>
      <c r="Z20" s="64">
        <v>10</v>
      </c>
    </row>
    <row r="21" spans="2:26" ht="15" thickBot="1">
      <c r="B21" s="65" t="s">
        <v>21</v>
      </c>
      <c r="C21" s="66" t="s">
        <v>21</v>
      </c>
      <c r="D21" s="67"/>
      <c r="E21" s="68" t="s">
        <v>23</v>
      </c>
      <c r="F21" s="66"/>
      <c r="G21" s="69">
        <f t="shared" si="0"/>
        <v>352538.48275862075</v>
      </c>
      <c r="H21" s="70">
        <f t="shared" si="1"/>
        <v>352538.48275862075</v>
      </c>
      <c r="I21" s="70">
        <f t="shared" si="2"/>
        <v>0</v>
      </c>
      <c r="J21" s="71">
        <f t="shared" si="3"/>
        <v>117517</v>
      </c>
      <c r="K21" s="70">
        <f aca="true" t="shared" si="6" ref="K21:K61">SUM(G21:J21)</f>
        <v>822593.9655172415</v>
      </c>
      <c r="L21" s="70">
        <v>8000</v>
      </c>
      <c r="M21" s="70">
        <v>600</v>
      </c>
      <c r="N21" s="72">
        <v>600</v>
      </c>
      <c r="O21" s="73">
        <f t="shared" si="4"/>
        <v>24.10213279724121</v>
      </c>
      <c r="P21" s="74">
        <f aca="true" t="shared" si="7" ref="P21:P61">O21+(K21+L21+M21+N21)*3600/1024/1024</f>
        <v>2879.8400820370384</v>
      </c>
      <c r="Q21" s="74">
        <f aca="true" t="shared" si="8" ref="Q21:Q61">(936+143+3600*(96+600+600))/1024/1024</f>
        <v>4.450491905212402</v>
      </c>
      <c r="R21" s="75">
        <f aca="true" t="shared" si="9" ref="R21:R61">SUM(O21:Q21)</f>
        <v>2908.392706739492</v>
      </c>
      <c r="S21" s="76">
        <f aca="true" t="shared" si="10" ref="S21:S33">IF(((S$19-1)*1000*1000*1000/1024/1024)/$R21*0.9&lt;166.7,((S$19-1)*1000*1000*1000/1024/1024)/$R21*0.9,166.7)</f>
        <v>2.0657967472676417</v>
      </c>
      <c r="T21" s="77">
        <f t="shared" si="5"/>
        <v>4.426707315573519</v>
      </c>
      <c r="U21" s="78">
        <f t="shared" si="5"/>
        <v>9.148528452185271</v>
      </c>
      <c r="V21" s="78">
        <f t="shared" si="5"/>
        <v>18.592170725408778</v>
      </c>
      <c r="W21" s="79">
        <f t="shared" si="5"/>
        <v>37.479455271855784</v>
      </c>
      <c r="Y21" s="80" t="s">
        <v>36</v>
      </c>
      <c r="Z21" s="81">
        <v>10</v>
      </c>
    </row>
    <row r="22" spans="2:23" ht="14.25">
      <c r="B22" s="65" t="s">
        <v>24</v>
      </c>
      <c r="C22" s="66" t="s">
        <v>27</v>
      </c>
      <c r="D22" s="67" t="s">
        <v>26</v>
      </c>
      <c r="E22" s="68"/>
      <c r="F22" s="66"/>
      <c r="G22" s="69">
        <f t="shared" si="0"/>
        <v>352538.48275862075</v>
      </c>
      <c r="H22" s="70">
        <f t="shared" si="1"/>
        <v>176269.24137931038</v>
      </c>
      <c r="I22" s="70">
        <f t="shared" si="2"/>
        <v>176269.24137931038</v>
      </c>
      <c r="J22" s="71">
        <f t="shared" si="3"/>
        <v>0</v>
      </c>
      <c r="K22" s="70">
        <f t="shared" si="6"/>
        <v>705076.9655172415</v>
      </c>
      <c r="L22" s="70">
        <v>8000</v>
      </c>
      <c r="M22" s="70">
        <v>600</v>
      </c>
      <c r="N22" s="72">
        <v>600</v>
      </c>
      <c r="O22" s="73">
        <f t="shared" si="4"/>
        <v>24.10213279724121</v>
      </c>
      <c r="P22" s="74">
        <f t="shared" si="7"/>
        <v>2476.3774813290306</v>
      </c>
      <c r="Q22" s="74">
        <f t="shared" si="8"/>
        <v>4.450491905212402</v>
      </c>
      <c r="R22" s="75">
        <f t="shared" si="9"/>
        <v>2504.9301060314842</v>
      </c>
      <c r="S22" s="76">
        <f t="shared" si="10"/>
        <v>2.3985292758838597</v>
      </c>
      <c r="T22" s="77">
        <f t="shared" si="5"/>
        <v>5.139705591179699</v>
      </c>
      <c r="U22" s="78">
        <f t="shared" si="5"/>
        <v>10.622058221771377</v>
      </c>
      <c r="V22" s="78">
        <f t="shared" si="5"/>
        <v>21.586763482954733</v>
      </c>
      <c r="W22" s="79">
        <f t="shared" si="5"/>
        <v>43.516174005321446</v>
      </c>
    </row>
    <row r="23" spans="2:28" ht="18">
      <c r="B23" s="65" t="s">
        <v>24</v>
      </c>
      <c r="C23" s="66" t="s">
        <v>28</v>
      </c>
      <c r="D23" s="67" t="s">
        <v>27</v>
      </c>
      <c r="E23" s="68" t="s">
        <v>29</v>
      </c>
      <c r="F23" s="66"/>
      <c r="G23" s="69">
        <f t="shared" si="0"/>
        <v>352538.48275862075</v>
      </c>
      <c r="H23" s="70">
        <f t="shared" si="1"/>
        <v>176269.24137931038</v>
      </c>
      <c r="I23" s="70">
        <f t="shared" si="2"/>
        <v>176269.24137931038</v>
      </c>
      <c r="J23" s="71">
        <f t="shared" si="3"/>
        <v>117517</v>
      </c>
      <c r="K23" s="70">
        <f t="shared" si="6"/>
        <v>822593.9655172415</v>
      </c>
      <c r="L23" s="70">
        <v>8000</v>
      </c>
      <c r="M23" s="70">
        <v>600</v>
      </c>
      <c r="N23" s="72">
        <v>600</v>
      </c>
      <c r="O23" s="73">
        <f t="shared" si="4"/>
        <v>28.119009017944336</v>
      </c>
      <c r="P23" s="74">
        <f t="shared" si="7"/>
        <v>2883.8569582577416</v>
      </c>
      <c r="Q23" s="74">
        <f t="shared" si="8"/>
        <v>4.450491905212402</v>
      </c>
      <c r="R23" s="75">
        <f t="shared" si="9"/>
        <v>2916.4264591808983</v>
      </c>
      <c r="S23" s="76">
        <f t="shared" si="10"/>
        <v>2.0601061872984143</v>
      </c>
      <c r="T23" s="77">
        <f t="shared" si="5"/>
        <v>4.414513258496602</v>
      </c>
      <c r="U23" s="78">
        <f t="shared" si="5"/>
        <v>9.123327400892977</v>
      </c>
      <c r="V23" s="78">
        <f t="shared" si="5"/>
        <v>18.54095568568573</v>
      </c>
      <c r="W23" s="79">
        <f t="shared" si="5"/>
        <v>37.376212255271234</v>
      </c>
      <c r="Y23" s="133" t="s">
        <v>60</v>
      </c>
      <c r="Z23" s="134" t="s">
        <v>61</v>
      </c>
      <c r="AA23" s="134"/>
      <c r="AB23" s="134"/>
    </row>
    <row r="24" spans="2:25" ht="14.25">
      <c r="B24" s="65" t="s">
        <v>24</v>
      </c>
      <c r="C24" s="66" t="s">
        <v>31</v>
      </c>
      <c r="D24" s="67" t="s">
        <v>29</v>
      </c>
      <c r="E24" s="68"/>
      <c r="F24" s="66"/>
      <c r="G24" s="69">
        <f t="shared" si="0"/>
        <v>352538.48275862075</v>
      </c>
      <c r="H24" s="70">
        <f t="shared" si="1"/>
        <v>117517</v>
      </c>
      <c r="I24" s="70">
        <f t="shared" si="2"/>
        <v>117517</v>
      </c>
      <c r="J24" s="71">
        <f t="shared" si="3"/>
        <v>0</v>
      </c>
      <c r="K24" s="70">
        <f t="shared" si="6"/>
        <v>587572.4827586208</v>
      </c>
      <c r="L24" s="70">
        <v>8000</v>
      </c>
      <c r="M24" s="70">
        <v>600</v>
      </c>
      <c r="N24" s="72">
        <v>600</v>
      </c>
      <c r="O24" s="73">
        <f t="shared" si="4"/>
        <v>24.10213279724121</v>
      </c>
      <c r="P24" s="74">
        <f t="shared" si="7"/>
        <v>2072.957855158839</v>
      </c>
      <c r="Q24" s="74">
        <f t="shared" si="8"/>
        <v>4.450491905212402</v>
      </c>
      <c r="R24" s="75">
        <f t="shared" si="9"/>
        <v>2101.5104798612924</v>
      </c>
      <c r="S24" s="76">
        <f t="shared" si="10"/>
        <v>2.8589665628295773</v>
      </c>
      <c r="T24" s="77">
        <f t="shared" si="5"/>
        <v>6.126356920349094</v>
      </c>
      <c r="U24" s="78">
        <f t="shared" si="5"/>
        <v>12.661137635388128</v>
      </c>
      <c r="V24" s="78">
        <f t="shared" si="5"/>
        <v>25.730699065466197</v>
      </c>
      <c r="W24" s="79">
        <f t="shared" si="5"/>
        <v>51.86982192562233</v>
      </c>
      <c r="Y24" s="82"/>
    </row>
    <row r="25" spans="2:23" ht="14.25">
      <c r="B25" s="65" t="s">
        <v>24</v>
      </c>
      <c r="C25" s="66" t="s">
        <v>32</v>
      </c>
      <c r="D25" s="67" t="s">
        <v>29</v>
      </c>
      <c r="E25" s="68" t="s">
        <v>34</v>
      </c>
      <c r="F25" s="66"/>
      <c r="G25" s="69">
        <f t="shared" si="0"/>
        <v>352538.48275862075</v>
      </c>
      <c r="H25" s="70">
        <f t="shared" si="1"/>
        <v>117517</v>
      </c>
      <c r="I25" s="70">
        <f t="shared" si="2"/>
        <v>117517</v>
      </c>
      <c r="J25" s="71">
        <f t="shared" si="3"/>
        <v>117517</v>
      </c>
      <c r="K25" s="70">
        <f t="shared" si="6"/>
        <v>705089.4827586208</v>
      </c>
      <c r="L25" s="70">
        <v>8000</v>
      </c>
      <c r="M25" s="70">
        <v>600</v>
      </c>
      <c r="N25" s="72">
        <v>600</v>
      </c>
      <c r="O25" s="73">
        <f t="shared" si="4"/>
        <v>28.119009017944336</v>
      </c>
      <c r="P25" s="74">
        <f t="shared" si="7"/>
        <v>2480.4373320875497</v>
      </c>
      <c r="Q25" s="74">
        <f t="shared" si="8"/>
        <v>4.450491905212402</v>
      </c>
      <c r="R25" s="75">
        <f t="shared" si="9"/>
        <v>2513.0068330107065</v>
      </c>
      <c r="S25" s="76">
        <f t="shared" si="10"/>
        <v>2.3908204762664003</v>
      </c>
      <c r="T25" s="77">
        <f t="shared" si="5"/>
        <v>5.123186734856572</v>
      </c>
      <c r="U25" s="78">
        <f t="shared" si="5"/>
        <v>10.587919252036915</v>
      </c>
      <c r="V25" s="78">
        <f t="shared" si="5"/>
        <v>21.5173842863976</v>
      </c>
      <c r="W25" s="79">
        <f t="shared" si="5"/>
        <v>43.37631435511898</v>
      </c>
    </row>
    <row r="26" spans="2:23" ht="14.25">
      <c r="B26" s="65" t="s">
        <v>27</v>
      </c>
      <c r="C26" s="66" t="s">
        <v>27</v>
      </c>
      <c r="D26" s="67" t="s">
        <v>27</v>
      </c>
      <c r="E26" s="68"/>
      <c r="F26" s="66"/>
      <c r="G26" s="69">
        <f t="shared" si="0"/>
        <v>176269.24137931038</v>
      </c>
      <c r="H26" s="70">
        <f t="shared" si="1"/>
        <v>176269.24137931038</v>
      </c>
      <c r="I26" s="70">
        <f t="shared" si="2"/>
        <v>176269.24137931038</v>
      </c>
      <c r="J26" s="71">
        <f t="shared" si="3"/>
        <v>0</v>
      </c>
      <c r="K26" s="70">
        <f t="shared" si="6"/>
        <v>528807.7241379311</v>
      </c>
      <c r="L26" s="70">
        <v>8000</v>
      </c>
      <c r="M26" s="70">
        <v>600</v>
      </c>
      <c r="N26" s="72">
        <v>600</v>
      </c>
      <c r="O26" s="73">
        <f t="shared" si="4"/>
        <v>24.10213279724121</v>
      </c>
      <c r="P26" s="74">
        <f t="shared" si="7"/>
        <v>1871.205067535927</v>
      </c>
      <c r="Q26" s="74">
        <f t="shared" si="8"/>
        <v>4.450491905212402</v>
      </c>
      <c r="R26" s="75">
        <f t="shared" si="9"/>
        <v>1899.7576922383805</v>
      </c>
      <c r="S26" s="76">
        <f t="shared" si="10"/>
        <v>3.1625865855978206</v>
      </c>
      <c r="T26" s="77">
        <f t="shared" si="5"/>
        <v>6.776971254852472</v>
      </c>
      <c r="U26" s="78">
        <f t="shared" si="5"/>
        <v>14.005740593361777</v>
      </c>
      <c r="V26" s="78">
        <f t="shared" si="5"/>
        <v>28.463279270380387</v>
      </c>
      <c r="W26" s="79">
        <f t="shared" si="5"/>
        <v>57.378356624417606</v>
      </c>
    </row>
    <row r="27" spans="2:23" ht="14.25">
      <c r="B27" s="65" t="s">
        <v>27</v>
      </c>
      <c r="C27" s="66" t="s">
        <v>30</v>
      </c>
      <c r="D27" s="67" t="s">
        <v>27</v>
      </c>
      <c r="E27" s="68" t="s">
        <v>29</v>
      </c>
      <c r="F27" s="66"/>
      <c r="G27" s="69">
        <f t="shared" si="0"/>
        <v>176269.24137931038</v>
      </c>
      <c r="H27" s="70">
        <f t="shared" si="1"/>
        <v>176269.24137931038</v>
      </c>
      <c r="I27" s="70">
        <f t="shared" si="2"/>
        <v>176269.24137931038</v>
      </c>
      <c r="J27" s="71">
        <f t="shared" si="3"/>
        <v>117517</v>
      </c>
      <c r="K27" s="70">
        <f t="shared" si="6"/>
        <v>646324.7241379311</v>
      </c>
      <c r="L27" s="70">
        <v>8000</v>
      </c>
      <c r="M27" s="70">
        <v>600</v>
      </c>
      <c r="N27" s="72">
        <v>600</v>
      </c>
      <c r="O27" s="73">
        <f t="shared" si="4"/>
        <v>28.119009017944336</v>
      </c>
      <c r="P27" s="74">
        <f t="shared" si="7"/>
        <v>2278.684544464638</v>
      </c>
      <c r="Q27" s="74">
        <f t="shared" si="8"/>
        <v>4.450491905212402</v>
      </c>
      <c r="R27" s="75">
        <f t="shared" si="9"/>
        <v>2311.2540453877946</v>
      </c>
      <c r="S27" s="76">
        <f t="shared" si="10"/>
        <v>2.5995187354453266</v>
      </c>
      <c r="T27" s="77">
        <f t="shared" si="5"/>
        <v>5.570397290239986</v>
      </c>
      <c r="U27" s="78">
        <f t="shared" si="5"/>
        <v>11.512154399829305</v>
      </c>
      <c r="V27" s="78">
        <f t="shared" si="5"/>
        <v>23.39566861900794</v>
      </c>
      <c r="W27" s="79">
        <f t="shared" si="5"/>
        <v>47.162697057365214</v>
      </c>
    </row>
    <row r="28" spans="2:23" ht="14.25">
      <c r="B28" s="65" t="s">
        <v>27</v>
      </c>
      <c r="C28" s="66" t="s">
        <v>23</v>
      </c>
      <c r="D28" s="67" t="s">
        <v>31</v>
      </c>
      <c r="E28" s="68"/>
      <c r="F28" s="66"/>
      <c r="G28" s="69">
        <f t="shared" si="0"/>
        <v>176269.24137931038</v>
      </c>
      <c r="H28" s="70">
        <f t="shared" si="1"/>
        <v>117517</v>
      </c>
      <c r="I28" s="70">
        <f t="shared" si="2"/>
        <v>117517</v>
      </c>
      <c r="J28" s="71">
        <f t="shared" si="3"/>
        <v>0</v>
      </c>
      <c r="K28" s="70">
        <f t="shared" si="6"/>
        <v>411303.2413793104</v>
      </c>
      <c r="L28" s="70">
        <v>8000</v>
      </c>
      <c r="M28" s="70">
        <v>600</v>
      </c>
      <c r="N28" s="72">
        <v>600</v>
      </c>
      <c r="O28" s="73">
        <f t="shared" si="4"/>
        <v>24.10213279724121</v>
      </c>
      <c r="P28" s="74">
        <f t="shared" si="7"/>
        <v>1467.7854413657353</v>
      </c>
      <c r="Q28" s="74">
        <f t="shared" si="8"/>
        <v>4.450491905212402</v>
      </c>
      <c r="R28" s="75">
        <f t="shared" si="9"/>
        <v>1496.338066068189</v>
      </c>
      <c r="S28" s="76">
        <f t="shared" si="10"/>
        <v>4.015234477825268</v>
      </c>
      <c r="T28" s="77">
        <f t="shared" si="5"/>
        <v>8.604073881054145</v>
      </c>
      <c r="U28" s="78">
        <f t="shared" si="5"/>
        <v>17.7817526875119</v>
      </c>
      <c r="V28" s="78">
        <f t="shared" si="5"/>
        <v>36.13711030042741</v>
      </c>
      <c r="W28" s="79">
        <f t="shared" si="5"/>
        <v>72.84782552625843</v>
      </c>
    </row>
    <row r="29" spans="2:30" ht="14.25">
      <c r="B29" s="65" t="s">
        <v>33</v>
      </c>
      <c r="C29" s="66" t="s">
        <v>29</v>
      </c>
      <c r="D29" s="67" t="s">
        <v>35</v>
      </c>
      <c r="E29" s="68" t="s">
        <v>29</v>
      </c>
      <c r="F29" s="66"/>
      <c r="G29" s="69">
        <f t="shared" si="0"/>
        <v>176269.24137931038</v>
      </c>
      <c r="H29" s="70">
        <f t="shared" si="1"/>
        <v>117517</v>
      </c>
      <c r="I29" s="70">
        <f t="shared" si="2"/>
        <v>117517</v>
      </c>
      <c r="J29" s="71">
        <f t="shared" si="3"/>
        <v>117517</v>
      </c>
      <c r="K29" s="70">
        <f t="shared" si="6"/>
        <v>528820.2413793104</v>
      </c>
      <c r="L29" s="70">
        <v>8000</v>
      </c>
      <c r="M29" s="70">
        <v>600</v>
      </c>
      <c r="N29" s="72">
        <v>600</v>
      </c>
      <c r="O29" s="73">
        <f t="shared" si="4"/>
        <v>28.119009017944336</v>
      </c>
      <c r="P29" s="74">
        <f t="shared" si="7"/>
        <v>1875.2649182944463</v>
      </c>
      <c r="Q29" s="74">
        <f t="shared" si="8"/>
        <v>4.450491905212402</v>
      </c>
      <c r="R29" s="75">
        <f t="shared" si="9"/>
        <v>1907.834419217603</v>
      </c>
      <c r="S29" s="76">
        <f t="shared" si="10"/>
        <v>3.1491979245365007</v>
      </c>
      <c r="T29" s="77">
        <f t="shared" si="5"/>
        <v>6.74828126686393</v>
      </c>
      <c r="U29" s="78">
        <f t="shared" si="5"/>
        <v>13.946447951518788</v>
      </c>
      <c r="V29" s="78">
        <f t="shared" si="5"/>
        <v>28.342781320828504</v>
      </c>
      <c r="W29" s="79">
        <f t="shared" si="5"/>
        <v>57.13544805944794</v>
      </c>
      <c r="AD29" s="83"/>
    </row>
    <row r="30" spans="2:23" ht="14.25">
      <c r="B30" s="65" t="s">
        <v>29</v>
      </c>
      <c r="C30" s="66" t="s">
        <v>40</v>
      </c>
      <c r="D30" s="67" t="s">
        <v>27</v>
      </c>
      <c r="E30" s="68"/>
      <c r="F30" s="66"/>
      <c r="G30" s="69">
        <f t="shared" si="0"/>
        <v>117517</v>
      </c>
      <c r="H30" s="70">
        <f t="shared" si="1"/>
        <v>176269.24137931038</v>
      </c>
      <c r="I30" s="70">
        <f t="shared" si="2"/>
        <v>176269.24137931038</v>
      </c>
      <c r="J30" s="71">
        <f t="shared" si="3"/>
        <v>0</v>
      </c>
      <c r="K30" s="70">
        <f t="shared" si="6"/>
        <v>470055.48275862075</v>
      </c>
      <c r="L30" s="70">
        <v>8000</v>
      </c>
      <c r="M30" s="70">
        <v>600</v>
      </c>
      <c r="N30" s="72">
        <v>600</v>
      </c>
      <c r="O30" s="73">
        <f t="shared" si="4"/>
        <v>24.10213279724121</v>
      </c>
      <c r="P30" s="74">
        <f t="shared" si="7"/>
        <v>1669.4952544508312</v>
      </c>
      <c r="Q30" s="74">
        <f t="shared" si="8"/>
        <v>4.450491905212402</v>
      </c>
      <c r="R30" s="75">
        <f t="shared" si="9"/>
        <v>1698.0478791532848</v>
      </c>
      <c r="S30" s="76">
        <f t="shared" si="10"/>
        <v>3.5382678351539063</v>
      </c>
      <c r="T30" s="77">
        <f t="shared" si="5"/>
        <v>7.5820025039012275</v>
      </c>
      <c r="U30" s="78">
        <f t="shared" si="5"/>
        <v>15.669471841395872</v>
      </c>
      <c r="V30" s="78">
        <f t="shared" si="5"/>
        <v>31.844410516385157</v>
      </c>
      <c r="W30" s="79">
        <f t="shared" si="5"/>
        <v>64.19428786636374</v>
      </c>
    </row>
    <row r="31" spans="2:23" ht="14.25">
      <c r="B31" s="65" t="s">
        <v>39</v>
      </c>
      <c r="C31" s="66" t="s">
        <v>27</v>
      </c>
      <c r="D31" s="67" t="s">
        <v>27</v>
      </c>
      <c r="E31" s="68" t="s">
        <v>36</v>
      </c>
      <c r="F31" s="66"/>
      <c r="G31" s="69">
        <f t="shared" si="0"/>
        <v>117517</v>
      </c>
      <c r="H31" s="70">
        <f t="shared" si="1"/>
        <v>176269.24137931038</v>
      </c>
      <c r="I31" s="70">
        <f t="shared" si="2"/>
        <v>176269.24137931038</v>
      </c>
      <c r="J31" s="71">
        <f t="shared" si="3"/>
        <v>117517</v>
      </c>
      <c r="K31" s="70">
        <f t="shared" si="6"/>
        <v>587572.4827586208</v>
      </c>
      <c r="L31" s="70">
        <v>8000</v>
      </c>
      <c r="M31" s="70">
        <v>600</v>
      </c>
      <c r="N31" s="72">
        <v>600</v>
      </c>
      <c r="O31" s="73">
        <f t="shared" si="4"/>
        <v>28.119009017944336</v>
      </c>
      <c r="P31" s="74">
        <f t="shared" si="7"/>
        <v>2076.974731379542</v>
      </c>
      <c r="Q31" s="74">
        <f t="shared" si="8"/>
        <v>4.450491905212402</v>
      </c>
      <c r="R31" s="75">
        <f t="shared" si="9"/>
        <v>2109.5442323026987</v>
      </c>
      <c r="S31" s="76">
        <f t="shared" si="10"/>
        <v>2.8480787941578773</v>
      </c>
      <c r="T31" s="77">
        <f t="shared" si="5"/>
        <v>6.103025987481166</v>
      </c>
      <c r="U31" s="78">
        <f t="shared" si="5"/>
        <v>12.612920374127741</v>
      </c>
      <c r="V31" s="78">
        <f t="shared" si="5"/>
        <v>25.632709147420893</v>
      </c>
      <c r="W31" s="79">
        <f t="shared" si="5"/>
        <v>51.672286694007205</v>
      </c>
    </row>
    <row r="32" spans="2:23" ht="14.25">
      <c r="B32" s="65" t="s">
        <v>29</v>
      </c>
      <c r="C32" s="66" t="s">
        <v>29</v>
      </c>
      <c r="D32" s="67" t="s">
        <v>29</v>
      </c>
      <c r="E32" s="68"/>
      <c r="F32" s="66"/>
      <c r="G32" s="69">
        <f t="shared" si="0"/>
        <v>117517</v>
      </c>
      <c r="H32" s="70">
        <f t="shared" si="1"/>
        <v>117517</v>
      </c>
      <c r="I32" s="70">
        <f t="shared" si="2"/>
        <v>117517</v>
      </c>
      <c r="J32" s="71">
        <f t="shared" si="3"/>
        <v>0</v>
      </c>
      <c r="K32" s="70">
        <f t="shared" si="6"/>
        <v>352551</v>
      </c>
      <c r="L32" s="70">
        <v>8000</v>
      </c>
      <c r="M32" s="70">
        <v>600</v>
      </c>
      <c r="N32" s="72">
        <v>600</v>
      </c>
      <c r="O32" s="73">
        <f t="shared" si="4"/>
        <v>24.10213279724121</v>
      </c>
      <c r="P32" s="74">
        <f t="shared" si="7"/>
        <v>1266.0756282806396</v>
      </c>
      <c r="Q32" s="74">
        <f t="shared" si="8"/>
        <v>4.450491905212402</v>
      </c>
      <c r="R32" s="75">
        <f t="shared" si="9"/>
        <v>1294.6282529830933</v>
      </c>
      <c r="S32" s="76">
        <f t="shared" si="10"/>
        <v>4.640828886219152</v>
      </c>
      <c r="T32" s="77">
        <f t="shared" si="5"/>
        <v>9.944633327612468</v>
      </c>
      <c r="U32" s="78">
        <f t="shared" si="5"/>
        <v>20.5522422103991</v>
      </c>
      <c r="V32" s="78">
        <f t="shared" si="5"/>
        <v>41.767459975972365</v>
      </c>
      <c r="W32" s="79">
        <f t="shared" si="5"/>
        <v>84.1978955071189</v>
      </c>
    </row>
    <row r="33" spans="2:23" ht="14.25">
      <c r="B33" s="65" t="s">
        <v>29</v>
      </c>
      <c r="C33" s="66" t="s">
        <v>36</v>
      </c>
      <c r="D33" s="67" t="s">
        <v>37</v>
      </c>
      <c r="E33" s="68" t="s">
        <v>29</v>
      </c>
      <c r="F33" s="66"/>
      <c r="G33" s="69">
        <f t="shared" si="0"/>
        <v>117517</v>
      </c>
      <c r="H33" s="70">
        <f t="shared" si="1"/>
        <v>117517</v>
      </c>
      <c r="I33" s="70">
        <f t="shared" si="2"/>
        <v>117517</v>
      </c>
      <c r="J33" s="71">
        <f t="shared" si="3"/>
        <v>117517</v>
      </c>
      <c r="K33" s="70">
        <f t="shared" si="6"/>
        <v>470068</v>
      </c>
      <c r="L33" s="70">
        <v>8000</v>
      </c>
      <c r="M33" s="70">
        <v>600</v>
      </c>
      <c r="N33" s="72">
        <v>600</v>
      </c>
      <c r="O33" s="73">
        <f t="shared" si="4"/>
        <v>28.119009017944336</v>
      </c>
      <c r="P33" s="74">
        <f t="shared" si="7"/>
        <v>1673.5551052093506</v>
      </c>
      <c r="Q33" s="74">
        <f t="shared" si="8"/>
        <v>4.450491905212402</v>
      </c>
      <c r="R33" s="75">
        <f t="shared" si="9"/>
        <v>1706.1246061325073</v>
      </c>
      <c r="S33" s="76">
        <f t="shared" si="10"/>
        <v>3.521517813976565</v>
      </c>
      <c r="T33" s="77">
        <f t="shared" si="5"/>
        <v>7.546109601378354</v>
      </c>
      <c r="U33" s="78">
        <f t="shared" si="5"/>
        <v>15.595293176181931</v>
      </c>
      <c r="V33" s="78">
        <f t="shared" si="5"/>
        <v>31.693660325789082</v>
      </c>
      <c r="W33" s="79">
        <f t="shared" si="5"/>
        <v>63.89039462500339</v>
      </c>
    </row>
    <row r="34" spans="2:23" ht="14.25">
      <c r="B34" s="84" t="s">
        <v>17</v>
      </c>
      <c r="C34" s="85" t="s">
        <v>17</v>
      </c>
      <c r="D34" s="86"/>
      <c r="E34" s="87"/>
      <c r="F34" s="88" t="s">
        <v>0</v>
      </c>
      <c r="G34" s="89">
        <f aca="true" t="shared" si="11" ref="G34:G47">IF(B34="FHD",IF($F$34="SUPER",$D$8+$E$8*($Z$19-1),IF($F$34="HIGH",$D$9+$E$9*($Z$19-1),$D$10+$E$10*($Z$19-1))),IF(B34="HD",IF($F$34="SUPER",$D$11+$E$11*($Z$20-1),IF($F$34="HIGH",$D$12+$E$12*($Z$20-1),$D$13+$E$13*($Z$20-1))),IF(B34="D1",IF($F$34="SUPER",$D$14+$E$14*($Z$21-1),IF($F$34="HIGH",$D$15+$E$15*($Z$21-1),$D$16+$E$16*($Z$21-1))),0)))</f>
        <v>293782.0689655172</v>
      </c>
      <c r="H34" s="90">
        <f aca="true" t="shared" si="12" ref="H34:H47">IF(C34="FHD",IF($F$34="SUPER",$D$8+$E$8*($Z$19-1),IF($F$34="HIGH",$D$9+$E$9*($Z$19-1),$D$10+$E$10*($Z$19-1))),IF(C34="HD",IF($F$34="SUPER",$D$11+$E$11*($Z$20-1),IF($F$34="HIGH",$D$12+$E$12*($Z$20-1),$D$13+$E$13*($Z$20-1))),IF(C34="D1",IF($F$34="SUPER",$D$14+$E$14*($Z$21-1),IF($F$34="HIGH",$D$15+$E$15*($Z$21-1),$D$16+$E$16*($Z$21-1))),0)))</f>
        <v>293782.0689655172</v>
      </c>
      <c r="I34" s="90">
        <f aca="true" t="shared" si="13" ref="I34:I47">IF(D34="FHD",IF($F$34="SUPER",$D$8+$E$8*($Z$19-1),IF($F$34="HIGH",$D$9+$E$9*($Z$19-1),$D$10+$E$10*($Z$19-1))),IF(D34="HD",IF($F$34="SUPER",$D$11+$E$11*($Z$20-1),IF($F$34="HIGH",$D$12+$E$12*($Z$20-1),$D$13+$E$13*($Z$20-1))),IF(D34="D1",IF($F$34="SUPER",$D$14+$E$14*($Z$21-1),IF($F$34="HIGH",$D$15+$E$15*($Z$21-1),$D$16+$E$16*($Z$21-1))),0)))</f>
        <v>0</v>
      </c>
      <c r="J34" s="91">
        <f aca="true" t="shared" si="14" ref="J34:J47">IF(E34="FHD",IF($F$34="SUPER",$D$8+$E$8*($Z$19-1),IF($F$34="HIGH",$D$9+$E$9*($Z$19-1),$D$10+$E$10*($Z$19-1))),IF(E34="HD",IF($F$34="SUPER",$D$11+$E$11*($Z$20-1),IF($F$34="HIGH",$D$12+$E$12*($Z$20-1),$D$13+$E$13*($Z$20-1))),IF(E34="D1",IF($F$34="SUPER",$D$14+$E$14*($Z$21-1),IF($F$34="HIGH",$D$15+$E$15*($Z$21-1),$D$16+$E$16*($Z$21-1))),0)))</f>
        <v>0</v>
      </c>
      <c r="K34" s="90">
        <f t="shared" si="6"/>
        <v>587564.1379310344</v>
      </c>
      <c r="L34" s="90">
        <v>8000</v>
      </c>
      <c r="M34" s="90">
        <v>600</v>
      </c>
      <c r="N34" s="92">
        <v>600</v>
      </c>
      <c r="O34" s="93">
        <f t="shared" si="4"/>
        <v>20.085256576538086</v>
      </c>
      <c r="P34" s="94">
        <f t="shared" si="7"/>
        <v>2068.9123292462577</v>
      </c>
      <c r="Q34" s="94">
        <f t="shared" si="8"/>
        <v>4.450491905212402</v>
      </c>
      <c r="R34" s="95">
        <f t="shared" si="9"/>
        <v>2093.4480777280082</v>
      </c>
      <c r="S34" s="96">
        <f>IF(((S$19-1)*1000*1000*1000/1024/1024)/$R34*0.9&lt;166.7,((S$19-1)*1000*1000*1000/1024/1024)/$R34*0.9,166.7)</f>
        <v>2.869977171767231</v>
      </c>
      <c r="T34" s="97">
        <f t="shared" si="5"/>
        <v>6.149951082358352</v>
      </c>
      <c r="U34" s="98">
        <f t="shared" si="5"/>
        <v>12.709898903540594</v>
      </c>
      <c r="V34" s="98">
        <f t="shared" si="5"/>
        <v>25.829794545905077</v>
      </c>
      <c r="W34" s="99">
        <f t="shared" si="5"/>
        <v>52.06958583063405</v>
      </c>
    </row>
    <row r="35" spans="2:23" ht="14.25">
      <c r="B35" s="65" t="s">
        <v>17</v>
      </c>
      <c r="C35" s="66" t="s">
        <v>17</v>
      </c>
      <c r="D35" s="67"/>
      <c r="E35" s="68" t="s">
        <v>22</v>
      </c>
      <c r="F35" s="66"/>
      <c r="G35" s="69">
        <f t="shared" si="11"/>
        <v>293782.0689655172</v>
      </c>
      <c r="H35" s="70">
        <f t="shared" si="12"/>
        <v>293782.0689655172</v>
      </c>
      <c r="I35" s="70">
        <f t="shared" si="13"/>
        <v>0</v>
      </c>
      <c r="J35" s="71">
        <f t="shared" si="14"/>
        <v>88138</v>
      </c>
      <c r="K35" s="70">
        <f t="shared" si="6"/>
        <v>675702.1379310344</v>
      </c>
      <c r="L35" s="70">
        <v>8000</v>
      </c>
      <c r="M35" s="70">
        <v>600</v>
      </c>
      <c r="N35" s="72">
        <v>600</v>
      </c>
      <c r="O35" s="73">
        <f t="shared" si="4"/>
        <v>24.10213279724121</v>
      </c>
      <c r="P35" s="74">
        <f t="shared" si="7"/>
        <v>2375.5270143048515</v>
      </c>
      <c r="Q35" s="74">
        <f t="shared" si="8"/>
        <v>4.450491905212402</v>
      </c>
      <c r="R35" s="75">
        <f t="shared" si="9"/>
        <v>2404.079639007305</v>
      </c>
      <c r="S35" s="76">
        <f aca="true" t="shared" si="15" ref="S35:W50">IF(((S$19-1)*1000*1000*1000/1024/1024)/$R35*0.9&lt;166.7,((S$19-1)*1000*1000*1000/1024/1024)/$R35*0.9,166.7)</f>
        <v>2.4991469067307044</v>
      </c>
      <c r="T35" s="77">
        <f t="shared" si="5"/>
        <v>5.355314800137224</v>
      </c>
      <c r="U35" s="78">
        <f t="shared" si="5"/>
        <v>11.067650586950261</v>
      </c>
      <c r="V35" s="78">
        <f t="shared" si="5"/>
        <v>22.49232216057634</v>
      </c>
      <c r="W35" s="79">
        <f t="shared" si="5"/>
        <v>45.3416653078285</v>
      </c>
    </row>
    <row r="36" spans="2:23" ht="14.25">
      <c r="B36" s="65" t="s">
        <v>17</v>
      </c>
      <c r="C36" s="66" t="s">
        <v>25</v>
      </c>
      <c r="D36" s="67" t="s">
        <v>25</v>
      </c>
      <c r="E36" s="68"/>
      <c r="F36" s="66"/>
      <c r="G36" s="69">
        <f t="shared" si="11"/>
        <v>293782.0689655172</v>
      </c>
      <c r="H36" s="70">
        <f t="shared" si="12"/>
        <v>146891.0344827586</v>
      </c>
      <c r="I36" s="70">
        <f t="shared" si="13"/>
        <v>146891.0344827586</v>
      </c>
      <c r="J36" s="71">
        <f t="shared" si="14"/>
        <v>0</v>
      </c>
      <c r="K36" s="70">
        <f t="shared" si="6"/>
        <v>587564.1379310344</v>
      </c>
      <c r="L36" s="70">
        <v>8000</v>
      </c>
      <c r="M36" s="70">
        <v>600</v>
      </c>
      <c r="N36" s="72">
        <v>600</v>
      </c>
      <c r="O36" s="73">
        <f t="shared" si="4"/>
        <v>24.10213279724121</v>
      </c>
      <c r="P36" s="74">
        <f t="shared" si="7"/>
        <v>2072.929205466961</v>
      </c>
      <c r="Q36" s="74">
        <f t="shared" si="8"/>
        <v>4.450491905212402</v>
      </c>
      <c r="R36" s="75">
        <f t="shared" si="9"/>
        <v>2101.4818301694145</v>
      </c>
      <c r="S36" s="76">
        <f t="shared" si="15"/>
        <v>2.8590055393793334</v>
      </c>
      <c r="T36" s="77">
        <f t="shared" si="15"/>
        <v>6.1264404415271425</v>
      </c>
      <c r="U36" s="78">
        <f t="shared" si="15"/>
        <v>12.661310245822762</v>
      </c>
      <c r="V36" s="78">
        <f t="shared" si="15"/>
        <v>25.731049854414</v>
      </c>
      <c r="W36" s="79">
        <f t="shared" si="15"/>
        <v>51.87052907159647</v>
      </c>
    </row>
    <row r="37" spans="2:23" ht="14.25">
      <c r="B37" s="65" t="s">
        <v>17</v>
      </c>
      <c r="C37" s="66" t="s">
        <v>25</v>
      </c>
      <c r="D37" s="67" t="s">
        <v>25</v>
      </c>
      <c r="E37" s="68" t="s">
        <v>22</v>
      </c>
      <c r="F37" s="66"/>
      <c r="G37" s="69">
        <f t="shared" si="11"/>
        <v>293782.0689655172</v>
      </c>
      <c r="H37" s="70">
        <f t="shared" si="12"/>
        <v>146891.0344827586</v>
      </c>
      <c r="I37" s="70">
        <f t="shared" si="13"/>
        <v>146891.0344827586</v>
      </c>
      <c r="J37" s="71">
        <f t="shared" si="14"/>
        <v>88138</v>
      </c>
      <c r="K37" s="70">
        <f t="shared" si="6"/>
        <v>675702.1379310344</v>
      </c>
      <c r="L37" s="70">
        <v>8000</v>
      </c>
      <c r="M37" s="70">
        <v>600</v>
      </c>
      <c r="N37" s="72">
        <v>600</v>
      </c>
      <c r="O37" s="73">
        <f t="shared" si="4"/>
        <v>28.119009017944336</v>
      </c>
      <c r="P37" s="74">
        <f t="shared" si="7"/>
        <v>2379.5438905255546</v>
      </c>
      <c r="Q37" s="74">
        <f t="shared" si="8"/>
        <v>4.450491905212402</v>
      </c>
      <c r="R37" s="75">
        <f t="shared" si="9"/>
        <v>2412.1133914487114</v>
      </c>
      <c r="S37" s="76">
        <f t="shared" si="15"/>
        <v>2.490823281633079</v>
      </c>
      <c r="T37" s="77">
        <f t="shared" si="15"/>
        <v>5.337478460642312</v>
      </c>
      <c r="U37" s="78">
        <f t="shared" si="15"/>
        <v>11.03078881866078</v>
      </c>
      <c r="V37" s="78">
        <f t="shared" si="15"/>
        <v>22.41740953469771</v>
      </c>
      <c r="W37" s="79">
        <f t="shared" si="15"/>
        <v>45.19065096677158</v>
      </c>
    </row>
    <row r="38" spans="2:23" ht="14.25">
      <c r="B38" s="65" t="s">
        <v>17</v>
      </c>
      <c r="C38" s="66" t="s">
        <v>22</v>
      </c>
      <c r="D38" s="67" t="s">
        <v>22</v>
      </c>
      <c r="E38" s="68"/>
      <c r="F38" s="66"/>
      <c r="G38" s="69">
        <f t="shared" si="11"/>
        <v>293782.0689655172</v>
      </c>
      <c r="H38" s="70">
        <f t="shared" si="12"/>
        <v>88138</v>
      </c>
      <c r="I38" s="70">
        <f t="shared" si="13"/>
        <v>88138</v>
      </c>
      <c r="J38" s="71">
        <f t="shared" si="14"/>
        <v>0</v>
      </c>
      <c r="K38" s="70">
        <f t="shared" si="6"/>
        <v>470058.0689655172</v>
      </c>
      <c r="L38" s="70">
        <v>8000</v>
      </c>
      <c r="M38" s="70">
        <v>600</v>
      </c>
      <c r="N38" s="72">
        <v>600</v>
      </c>
      <c r="O38" s="73">
        <f t="shared" si="4"/>
        <v>24.10213279724121</v>
      </c>
      <c r="P38" s="74">
        <f t="shared" si="7"/>
        <v>1669.5041334875698</v>
      </c>
      <c r="Q38" s="74">
        <f t="shared" si="8"/>
        <v>4.450491905212402</v>
      </c>
      <c r="R38" s="75">
        <f t="shared" si="9"/>
        <v>1698.0567581900234</v>
      </c>
      <c r="S38" s="76">
        <f t="shared" si="15"/>
        <v>3.5382493337640395</v>
      </c>
      <c r="T38" s="77">
        <f t="shared" si="15"/>
        <v>7.581962858065799</v>
      </c>
      <c r="U38" s="78">
        <f t="shared" si="15"/>
        <v>15.669389906669316</v>
      </c>
      <c r="V38" s="78">
        <f t="shared" si="15"/>
        <v>31.84424400387636</v>
      </c>
      <c r="W38" s="79">
        <f t="shared" si="15"/>
        <v>64.19395219829043</v>
      </c>
    </row>
    <row r="39" spans="2:23" ht="14.25">
      <c r="B39" s="65" t="s">
        <v>17</v>
      </c>
      <c r="C39" s="66" t="s">
        <v>22</v>
      </c>
      <c r="D39" s="67" t="s">
        <v>22</v>
      </c>
      <c r="E39" s="68" t="s">
        <v>22</v>
      </c>
      <c r="F39" s="66"/>
      <c r="G39" s="69">
        <f t="shared" si="11"/>
        <v>293782.0689655172</v>
      </c>
      <c r="H39" s="70">
        <f t="shared" si="12"/>
        <v>88138</v>
      </c>
      <c r="I39" s="70">
        <f t="shared" si="13"/>
        <v>88138</v>
      </c>
      <c r="J39" s="71">
        <f t="shared" si="14"/>
        <v>88138</v>
      </c>
      <c r="K39" s="70">
        <f t="shared" si="6"/>
        <v>558196.0689655172</v>
      </c>
      <c r="L39" s="70">
        <v>8000</v>
      </c>
      <c r="M39" s="70">
        <v>600</v>
      </c>
      <c r="N39" s="72">
        <v>600</v>
      </c>
      <c r="O39" s="73">
        <f t="shared" si="4"/>
        <v>28.119009017944336</v>
      </c>
      <c r="P39" s="74">
        <f t="shared" si="7"/>
        <v>1976.1188185461635</v>
      </c>
      <c r="Q39" s="74">
        <f t="shared" si="8"/>
        <v>4.450491905212402</v>
      </c>
      <c r="R39" s="75">
        <f t="shared" si="9"/>
        <v>2008.6883194693203</v>
      </c>
      <c r="S39" s="76">
        <f t="shared" si="15"/>
        <v>2.9910803657914835</v>
      </c>
      <c r="T39" s="77">
        <f t="shared" si="15"/>
        <v>6.409457926696036</v>
      </c>
      <c r="U39" s="78">
        <f t="shared" si="15"/>
        <v>13.246213048505142</v>
      </c>
      <c r="V39" s="78">
        <f t="shared" si="15"/>
        <v>26.919723292123354</v>
      </c>
      <c r="W39" s="79">
        <f t="shared" si="15"/>
        <v>54.26674377935978</v>
      </c>
    </row>
    <row r="40" spans="2:23" ht="14.25">
      <c r="B40" s="65" t="s">
        <v>25</v>
      </c>
      <c r="C40" s="66" t="s">
        <v>25</v>
      </c>
      <c r="D40" s="67" t="s">
        <v>25</v>
      </c>
      <c r="E40" s="68"/>
      <c r="F40" s="66"/>
      <c r="G40" s="69">
        <f t="shared" si="11"/>
        <v>146891.0344827586</v>
      </c>
      <c r="H40" s="70">
        <f t="shared" si="12"/>
        <v>146891.0344827586</v>
      </c>
      <c r="I40" s="70">
        <f t="shared" si="13"/>
        <v>146891.0344827586</v>
      </c>
      <c r="J40" s="71">
        <f t="shared" si="14"/>
        <v>0</v>
      </c>
      <c r="K40" s="70">
        <f t="shared" si="6"/>
        <v>440673.1034482758</v>
      </c>
      <c r="L40" s="70">
        <v>8000</v>
      </c>
      <c r="M40" s="70">
        <v>600</v>
      </c>
      <c r="N40" s="72">
        <v>600</v>
      </c>
      <c r="O40" s="73">
        <f t="shared" si="4"/>
        <v>24.10213279724121</v>
      </c>
      <c r="P40" s="74">
        <f t="shared" si="7"/>
        <v>1568.6188606393748</v>
      </c>
      <c r="Q40" s="74">
        <f t="shared" si="8"/>
        <v>4.450491905212402</v>
      </c>
      <c r="R40" s="75">
        <f t="shared" si="9"/>
        <v>1597.1714853418284</v>
      </c>
      <c r="S40" s="76">
        <f t="shared" si="15"/>
        <v>3.761742711098743</v>
      </c>
      <c r="T40" s="77">
        <f t="shared" si="15"/>
        <v>8.060877238068734</v>
      </c>
      <c r="U40" s="78">
        <f t="shared" si="15"/>
        <v>16.659146292008717</v>
      </c>
      <c r="V40" s="78">
        <f t="shared" si="15"/>
        <v>33.85568439988868</v>
      </c>
      <c r="W40" s="79">
        <f t="shared" si="15"/>
        <v>68.2487606156486</v>
      </c>
    </row>
    <row r="41" spans="2:23" ht="14.25">
      <c r="B41" s="65" t="s">
        <v>25</v>
      </c>
      <c r="C41" s="66" t="s">
        <v>25</v>
      </c>
      <c r="D41" s="67" t="s">
        <v>25</v>
      </c>
      <c r="E41" s="68" t="s">
        <v>22</v>
      </c>
      <c r="F41" s="66"/>
      <c r="G41" s="69">
        <f t="shared" si="11"/>
        <v>146891.0344827586</v>
      </c>
      <c r="H41" s="70">
        <f t="shared" si="12"/>
        <v>146891.0344827586</v>
      </c>
      <c r="I41" s="70">
        <f t="shared" si="13"/>
        <v>146891.0344827586</v>
      </c>
      <c r="J41" s="71">
        <f t="shared" si="14"/>
        <v>88138</v>
      </c>
      <c r="K41" s="70">
        <f t="shared" si="6"/>
        <v>528811.1034482758</v>
      </c>
      <c r="L41" s="70">
        <v>8000</v>
      </c>
      <c r="M41" s="70">
        <v>600</v>
      </c>
      <c r="N41" s="72">
        <v>600</v>
      </c>
      <c r="O41" s="73">
        <f t="shared" si="4"/>
        <v>28.119009017944336</v>
      </c>
      <c r="P41" s="74">
        <f t="shared" si="7"/>
        <v>1875.2335456979686</v>
      </c>
      <c r="Q41" s="74">
        <f t="shared" si="8"/>
        <v>4.450491905212402</v>
      </c>
      <c r="R41" s="75">
        <f t="shared" si="9"/>
        <v>1907.8030466211253</v>
      </c>
      <c r="S41" s="76">
        <f t="shared" si="15"/>
        <v>3.1492497110748907</v>
      </c>
      <c r="T41" s="77">
        <f t="shared" si="15"/>
        <v>6.748392238017623</v>
      </c>
      <c r="U41" s="78">
        <f t="shared" si="15"/>
        <v>13.946677291903088</v>
      </c>
      <c r="V41" s="78">
        <f t="shared" si="15"/>
        <v>28.343247399674016</v>
      </c>
      <c r="W41" s="79">
        <f t="shared" si="15"/>
        <v>57.136387615215874</v>
      </c>
    </row>
    <row r="42" spans="2:23" ht="14.25">
      <c r="B42" s="65" t="s">
        <v>25</v>
      </c>
      <c r="C42" s="66" t="s">
        <v>22</v>
      </c>
      <c r="D42" s="67" t="s">
        <v>22</v>
      </c>
      <c r="E42" s="68"/>
      <c r="F42" s="66"/>
      <c r="G42" s="69">
        <f t="shared" si="11"/>
        <v>146891.0344827586</v>
      </c>
      <c r="H42" s="70">
        <f t="shared" si="12"/>
        <v>88138</v>
      </c>
      <c r="I42" s="70">
        <f t="shared" si="13"/>
        <v>88138</v>
      </c>
      <c r="J42" s="71">
        <f t="shared" si="14"/>
        <v>0</v>
      </c>
      <c r="K42" s="70">
        <f t="shared" si="6"/>
        <v>323167.0344827586</v>
      </c>
      <c r="L42" s="70">
        <v>8000</v>
      </c>
      <c r="M42" s="70">
        <v>600</v>
      </c>
      <c r="N42" s="72">
        <v>600</v>
      </c>
      <c r="O42" s="73">
        <f t="shared" si="4"/>
        <v>24.10213279724121</v>
      </c>
      <c r="P42" s="74">
        <f t="shared" si="7"/>
        <v>1165.1937886599837</v>
      </c>
      <c r="Q42" s="74">
        <f t="shared" si="8"/>
        <v>4.450491905212402</v>
      </c>
      <c r="R42" s="75">
        <f t="shared" si="9"/>
        <v>1193.7464133624374</v>
      </c>
      <c r="S42" s="76">
        <f t="shared" si="15"/>
        <v>5.033018843957122</v>
      </c>
      <c r="T42" s="77">
        <f t="shared" si="15"/>
        <v>10.78504037990812</v>
      </c>
      <c r="U42" s="78">
        <f t="shared" si="15"/>
        <v>22.28908345181011</v>
      </c>
      <c r="V42" s="78">
        <f t="shared" si="15"/>
        <v>45.29716959561409</v>
      </c>
      <c r="W42" s="79">
        <f t="shared" si="15"/>
        <v>91.31334188322207</v>
      </c>
    </row>
    <row r="43" spans="2:23" ht="14.25">
      <c r="B43" s="65" t="s">
        <v>25</v>
      </c>
      <c r="C43" s="66" t="s">
        <v>22</v>
      </c>
      <c r="D43" s="67" t="s">
        <v>22</v>
      </c>
      <c r="E43" s="68" t="s">
        <v>22</v>
      </c>
      <c r="F43" s="66"/>
      <c r="G43" s="69">
        <f t="shared" si="11"/>
        <v>146891.0344827586</v>
      </c>
      <c r="H43" s="70">
        <f t="shared" si="12"/>
        <v>88138</v>
      </c>
      <c r="I43" s="70">
        <f t="shared" si="13"/>
        <v>88138</v>
      </c>
      <c r="J43" s="71">
        <f t="shared" si="14"/>
        <v>88138</v>
      </c>
      <c r="K43" s="70">
        <f t="shared" si="6"/>
        <v>411305.0344827586</v>
      </c>
      <c r="L43" s="70">
        <v>8000</v>
      </c>
      <c r="M43" s="70">
        <v>600</v>
      </c>
      <c r="N43" s="72">
        <v>600</v>
      </c>
      <c r="O43" s="73">
        <f t="shared" si="4"/>
        <v>28.119009017944336</v>
      </c>
      <c r="P43" s="74">
        <f t="shared" si="7"/>
        <v>1471.8084737185775</v>
      </c>
      <c r="Q43" s="74">
        <f t="shared" si="8"/>
        <v>4.450491905212402</v>
      </c>
      <c r="R43" s="75">
        <f t="shared" si="9"/>
        <v>1504.3779746417342</v>
      </c>
      <c r="S43" s="76">
        <f t="shared" si="15"/>
        <v>3.9937756964237714</v>
      </c>
      <c r="T43" s="77">
        <f t="shared" si="15"/>
        <v>8.55809077805094</v>
      </c>
      <c r="U43" s="78">
        <f t="shared" si="15"/>
        <v>17.686720941305275</v>
      </c>
      <c r="V43" s="78">
        <f t="shared" si="15"/>
        <v>35.943981267813946</v>
      </c>
      <c r="W43" s="79">
        <f t="shared" si="15"/>
        <v>72.45850192083128</v>
      </c>
    </row>
    <row r="44" spans="2:23" ht="14.25">
      <c r="B44" s="65" t="s">
        <v>29</v>
      </c>
      <c r="C44" s="66" t="s">
        <v>40</v>
      </c>
      <c r="D44" s="67" t="s">
        <v>27</v>
      </c>
      <c r="E44" s="68"/>
      <c r="F44" s="66"/>
      <c r="G44" s="69">
        <f t="shared" si="11"/>
        <v>88138</v>
      </c>
      <c r="H44" s="70">
        <f t="shared" si="12"/>
        <v>146891.0344827586</v>
      </c>
      <c r="I44" s="70">
        <f t="shared" si="13"/>
        <v>146891.0344827586</v>
      </c>
      <c r="J44" s="71">
        <f t="shared" si="14"/>
        <v>0</v>
      </c>
      <c r="K44" s="70">
        <f t="shared" si="6"/>
        <v>381920.0689655172</v>
      </c>
      <c r="L44" s="70">
        <v>8000</v>
      </c>
      <c r="M44" s="70">
        <v>600</v>
      </c>
      <c r="N44" s="72">
        <v>600</v>
      </c>
      <c r="O44" s="73">
        <f t="shared" si="4"/>
        <v>24.10213279724121</v>
      </c>
      <c r="P44" s="74">
        <f t="shared" si="7"/>
        <v>1366.9063246496792</v>
      </c>
      <c r="Q44" s="74">
        <f t="shared" si="8"/>
        <v>4.450491905212402</v>
      </c>
      <c r="R44" s="75">
        <f t="shared" si="9"/>
        <v>1395.4589493521328</v>
      </c>
      <c r="S44" s="76">
        <f t="shared" si="15"/>
        <v>4.305499775646404</v>
      </c>
      <c r="T44" s="77">
        <f t="shared" si="15"/>
        <v>9.226070947813724</v>
      </c>
      <c r="U44" s="78">
        <f t="shared" si="15"/>
        <v>19.067213292148363</v>
      </c>
      <c r="V44" s="78">
        <f t="shared" si="15"/>
        <v>38.749497980817644</v>
      </c>
      <c r="W44" s="79">
        <f t="shared" si="15"/>
        <v>78.1140673581562</v>
      </c>
    </row>
    <row r="45" spans="2:23" ht="14.25">
      <c r="B45" s="65" t="s">
        <v>39</v>
      </c>
      <c r="C45" s="66" t="s">
        <v>27</v>
      </c>
      <c r="D45" s="67" t="s">
        <v>27</v>
      </c>
      <c r="E45" s="68" t="s">
        <v>36</v>
      </c>
      <c r="F45" s="66"/>
      <c r="G45" s="69">
        <f t="shared" si="11"/>
        <v>88138</v>
      </c>
      <c r="H45" s="70">
        <f t="shared" si="12"/>
        <v>146891.0344827586</v>
      </c>
      <c r="I45" s="70">
        <f t="shared" si="13"/>
        <v>146891.0344827586</v>
      </c>
      <c r="J45" s="71">
        <f t="shared" si="14"/>
        <v>88138</v>
      </c>
      <c r="K45" s="70">
        <f t="shared" si="6"/>
        <v>470058.0689655172</v>
      </c>
      <c r="L45" s="70">
        <v>8000</v>
      </c>
      <c r="M45" s="70">
        <v>600</v>
      </c>
      <c r="N45" s="72">
        <v>600</v>
      </c>
      <c r="O45" s="73">
        <f t="shared" si="4"/>
        <v>28.119009017944336</v>
      </c>
      <c r="P45" s="74">
        <f t="shared" si="7"/>
        <v>1673.521009708273</v>
      </c>
      <c r="Q45" s="74">
        <f t="shared" si="8"/>
        <v>4.450491905212402</v>
      </c>
      <c r="R45" s="75">
        <f t="shared" si="9"/>
        <v>1706.0905106314297</v>
      </c>
      <c r="S45" s="76">
        <f t="shared" si="15"/>
        <v>3.521588190028523</v>
      </c>
      <c r="T45" s="77">
        <f t="shared" si="15"/>
        <v>7.546260407203977</v>
      </c>
      <c r="U45" s="78">
        <f t="shared" si="15"/>
        <v>15.595604841554888</v>
      </c>
      <c r="V45" s="78">
        <f t="shared" si="15"/>
        <v>31.69429371025671</v>
      </c>
      <c r="W45" s="79">
        <f t="shared" si="15"/>
        <v>63.89167144766035</v>
      </c>
    </row>
    <row r="46" spans="2:23" ht="14.25">
      <c r="B46" s="65" t="s">
        <v>22</v>
      </c>
      <c r="C46" s="66" t="s">
        <v>22</v>
      </c>
      <c r="D46" s="67" t="s">
        <v>22</v>
      </c>
      <c r="E46" s="68"/>
      <c r="F46" s="66"/>
      <c r="G46" s="69">
        <f t="shared" si="11"/>
        <v>88138</v>
      </c>
      <c r="H46" s="70">
        <f t="shared" si="12"/>
        <v>88138</v>
      </c>
      <c r="I46" s="70">
        <f t="shared" si="13"/>
        <v>88138</v>
      </c>
      <c r="J46" s="71">
        <f t="shared" si="14"/>
        <v>0</v>
      </c>
      <c r="K46" s="70">
        <f t="shared" si="6"/>
        <v>264414</v>
      </c>
      <c r="L46" s="70">
        <v>8000</v>
      </c>
      <c r="M46" s="70">
        <v>600</v>
      </c>
      <c r="N46" s="72">
        <v>600</v>
      </c>
      <c r="O46" s="73">
        <f t="shared" si="4"/>
        <v>24.10213279724121</v>
      </c>
      <c r="P46" s="74">
        <f t="shared" si="7"/>
        <v>963.4812526702881</v>
      </c>
      <c r="Q46" s="74">
        <f t="shared" si="8"/>
        <v>4.450491905212402</v>
      </c>
      <c r="R46" s="75">
        <f t="shared" si="9"/>
        <v>992.0338773727417</v>
      </c>
      <c r="S46" s="76">
        <f t="shared" si="15"/>
        <v>6.056394172012641</v>
      </c>
      <c r="T46" s="77">
        <f t="shared" si="15"/>
        <v>12.977987511455657</v>
      </c>
      <c r="U46" s="78">
        <f t="shared" si="15"/>
        <v>26.82117419034169</v>
      </c>
      <c r="V46" s="78">
        <f t="shared" si="15"/>
        <v>54.50754754811376</v>
      </c>
      <c r="W46" s="79">
        <f t="shared" si="15"/>
        <v>109.8802942636579</v>
      </c>
    </row>
    <row r="47" spans="2:23" ht="14.25">
      <c r="B47" s="100" t="s">
        <v>22</v>
      </c>
      <c r="C47" s="101" t="s">
        <v>22</v>
      </c>
      <c r="D47" s="102" t="s">
        <v>22</v>
      </c>
      <c r="E47" s="103" t="s">
        <v>22</v>
      </c>
      <c r="F47" s="101"/>
      <c r="G47" s="104">
        <f t="shared" si="11"/>
        <v>88138</v>
      </c>
      <c r="H47" s="105">
        <f t="shared" si="12"/>
        <v>88138</v>
      </c>
      <c r="I47" s="105">
        <f t="shared" si="13"/>
        <v>88138</v>
      </c>
      <c r="J47" s="106">
        <f t="shared" si="14"/>
        <v>88138</v>
      </c>
      <c r="K47" s="105">
        <f t="shared" si="6"/>
        <v>352552</v>
      </c>
      <c r="L47" s="105">
        <v>8000</v>
      </c>
      <c r="M47" s="105">
        <v>600</v>
      </c>
      <c r="N47" s="107">
        <v>600</v>
      </c>
      <c r="O47" s="108">
        <f t="shared" si="4"/>
        <v>28.119009017944336</v>
      </c>
      <c r="P47" s="109">
        <f t="shared" si="7"/>
        <v>1270.0959377288818</v>
      </c>
      <c r="Q47" s="109">
        <f t="shared" si="8"/>
        <v>4.450491905212402</v>
      </c>
      <c r="R47" s="110">
        <f t="shared" si="9"/>
        <v>1302.6654386520386</v>
      </c>
      <c r="S47" s="111">
        <f t="shared" si="15"/>
        <v>4.612195898569657</v>
      </c>
      <c r="T47" s="112">
        <f t="shared" si="15"/>
        <v>9.883276925506406</v>
      </c>
      <c r="U47" s="113">
        <f t="shared" si="15"/>
        <v>20.42543897937991</v>
      </c>
      <c r="V47" s="113">
        <f t="shared" si="15"/>
        <v>41.50976308712691</v>
      </c>
      <c r="W47" s="114">
        <f t="shared" si="15"/>
        <v>83.67841130262092</v>
      </c>
    </row>
    <row r="48" spans="2:23" ht="14.25">
      <c r="B48" s="65" t="s">
        <v>17</v>
      </c>
      <c r="C48" s="66" t="s">
        <v>17</v>
      </c>
      <c r="D48" s="67"/>
      <c r="E48" s="68"/>
      <c r="F48" s="115" t="s">
        <v>38</v>
      </c>
      <c r="G48" s="69">
        <f aca="true" t="shared" si="16" ref="G48:G61">IF(B48="FHD",IF($F$48="SUPER",$D$8+$E$8*($Z$19-1),IF($F$48="HIGH",$D$9+$E$9*($Z$19-1),$D$10+$E$10*($Z$19-1))),IF(B48="HD",IF($F$48="SUPER",$D$11+$E$11*($Z$20-1),IF($F$48="HIGH",$D$12+$E$12*($Z$20-1),$D$13+$E$13*($Z$20-1))),IF(B48="D1",IF($F$48="SUPER",$D$14+$E$14*($Z$21-1),IF($F$48="HIGH",$D$15+$E$15*($Z$21-1),$D$16+$E$16*($Z$21-1))),0)))</f>
        <v>235025.6551724138</v>
      </c>
      <c r="H48" s="70">
        <f aca="true" t="shared" si="17" ref="H48:H61">IF(C48="FHD",IF($F$48="SUPER",$D$8+$E$8*($Z$19-1),IF($F$48="HIGH",$D$9+$E$9*($Z$19-1),$D$10+$E$10*($Z$19-1))),IF(C48="HD",IF($F$48="SUPER",$D$11+$E$11*($Z$20-1),IF($F$48="HIGH",$D$12+$E$12*($Z$20-1),$D$13+$E$13*($Z$20-1))),IF(C48="D1",IF($F$48="SUPER",$D$14+$E$14*($Z$21-1),IF($F$48="HIGH",$D$15+$E$15*($Z$21-1),$D$16+$E$16*($Z$21-1))),0)))</f>
        <v>235025.6551724138</v>
      </c>
      <c r="I48" s="70">
        <f aca="true" t="shared" si="18" ref="I48:I61">IF(D48="FHD",IF($F$48="SUPER",$D$8+$E$8*($Z$19-1),IF($F$48="HIGH",$D$9+$E$9*($Z$19-1),$D$10+$E$10*($Z$19-1))),IF(D48="HD",IF($F$48="SUPER",$D$11+$E$11*($Z$20-1),IF($F$48="HIGH",$D$12+$E$12*($Z$20-1),$D$13+$E$13*($Z$20-1))),IF(D48="D1",IF($F$48="SUPER",$D$14+$E$14*($Z$21-1),IF($F$48="HIGH",$D$15+$E$15*($Z$21-1),$D$16+$E$16*($Z$21-1))),0)))</f>
        <v>0</v>
      </c>
      <c r="J48" s="71">
        <f aca="true" t="shared" si="19" ref="J48:J61">IF(E48="FHD",IF($F$48="SUPER",$D$8+$E$8*($Z$19-1),IF($F$48="HIGH",$D$9+$E$9*($Z$19-1),$D$10+$E$10*($Z$19-1))),IF(E48="HD",IF($F$48="SUPER",$D$11+$E$11*($Z$20-1),IF($F$48="HIGH",$D$12+$E$12*($Z$20-1),$D$13+$E$13*($Z$20-1))),IF(E48="D1",IF($F$48="SUPER",$D$14+$E$14*($Z$21-1),IF($F$48="HIGH",$D$15+$E$15*($Z$21-1),$D$16+$E$16*($Z$21-1))),0)))</f>
        <v>0</v>
      </c>
      <c r="K48" s="70">
        <f t="shared" si="6"/>
        <v>470051.3103448276</v>
      </c>
      <c r="L48" s="70">
        <v>8000</v>
      </c>
      <c r="M48" s="70">
        <v>600</v>
      </c>
      <c r="N48" s="72">
        <v>600</v>
      </c>
      <c r="O48" s="73">
        <f t="shared" si="4"/>
        <v>20.085256576538086</v>
      </c>
      <c r="P48" s="74">
        <f t="shared" si="7"/>
        <v>1665.464053384189</v>
      </c>
      <c r="Q48" s="74">
        <f t="shared" si="8"/>
        <v>4.450491905212402</v>
      </c>
      <c r="R48" s="75">
        <f t="shared" si="9"/>
        <v>1689.9998018659394</v>
      </c>
      <c r="S48" s="76">
        <f>IF(((S$19-1)*1000*1000*1000/1024/1024)/$R48*0.9&lt;166.7,((S$19-1)*1000*1000*1000/1024/1024)/$R48*0.9,166.7)</f>
        <v>3.5551176909759046</v>
      </c>
      <c r="T48" s="77">
        <f t="shared" si="15"/>
        <v>7.61810933780551</v>
      </c>
      <c r="U48" s="78">
        <f t="shared" si="15"/>
        <v>15.744092631464722</v>
      </c>
      <c r="V48" s="78">
        <f t="shared" si="15"/>
        <v>31.996059218783145</v>
      </c>
      <c r="W48" s="79">
        <f t="shared" si="15"/>
        <v>64.49999239341999</v>
      </c>
    </row>
    <row r="49" spans="2:23" ht="14.25">
      <c r="B49" s="65" t="s">
        <v>17</v>
      </c>
      <c r="C49" s="66" t="s">
        <v>17</v>
      </c>
      <c r="D49" s="67"/>
      <c r="E49" s="68" t="s">
        <v>22</v>
      </c>
      <c r="F49" s="66"/>
      <c r="G49" s="69">
        <f t="shared" si="16"/>
        <v>235025.6551724138</v>
      </c>
      <c r="H49" s="70">
        <f t="shared" si="17"/>
        <v>235025.6551724138</v>
      </c>
      <c r="I49" s="70">
        <f t="shared" si="18"/>
        <v>0</v>
      </c>
      <c r="J49" s="71">
        <f t="shared" si="19"/>
        <v>58758</v>
      </c>
      <c r="K49" s="70">
        <f t="shared" si="6"/>
        <v>528809.3103448276</v>
      </c>
      <c r="L49" s="70">
        <v>8000</v>
      </c>
      <c r="M49" s="70">
        <v>600</v>
      </c>
      <c r="N49" s="72">
        <v>600</v>
      </c>
      <c r="O49" s="73">
        <f t="shared" si="4"/>
        <v>24.10213279724121</v>
      </c>
      <c r="P49" s="74">
        <f t="shared" si="7"/>
        <v>1871.2105133451264</v>
      </c>
      <c r="Q49" s="74">
        <f t="shared" si="8"/>
        <v>4.450491905212402</v>
      </c>
      <c r="R49" s="75">
        <f t="shared" si="9"/>
        <v>1899.76313804758</v>
      </c>
      <c r="S49" s="76">
        <f aca="true" t="shared" si="20" ref="S49:W61">IF(((S$19-1)*1000*1000*1000/1024/1024)/$R49*0.9&lt;166.7,((S$19-1)*1000*1000*1000/1024/1024)/$R49*0.9,166.7)</f>
        <v>3.162577519813367</v>
      </c>
      <c r="T49" s="77">
        <f t="shared" si="15"/>
        <v>6.7769518281715015</v>
      </c>
      <c r="U49" s="78">
        <f t="shared" si="15"/>
        <v>14.005700444887768</v>
      </c>
      <c r="V49" s="78">
        <f t="shared" si="15"/>
        <v>28.463197678320302</v>
      </c>
      <c r="W49" s="79">
        <f t="shared" si="15"/>
        <v>57.37819214518537</v>
      </c>
    </row>
    <row r="50" spans="2:23" ht="14.25">
      <c r="B50" s="65" t="s">
        <v>17</v>
      </c>
      <c r="C50" s="66" t="s">
        <v>25</v>
      </c>
      <c r="D50" s="67" t="s">
        <v>25</v>
      </c>
      <c r="E50" s="68"/>
      <c r="F50" s="66"/>
      <c r="G50" s="69">
        <f t="shared" si="16"/>
        <v>235025.6551724138</v>
      </c>
      <c r="H50" s="70">
        <f t="shared" si="17"/>
        <v>117512.8275862069</v>
      </c>
      <c r="I50" s="70">
        <f t="shared" si="18"/>
        <v>117512.8275862069</v>
      </c>
      <c r="J50" s="71">
        <f t="shared" si="19"/>
        <v>0</v>
      </c>
      <c r="K50" s="70">
        <f t="shared" si="6"/>
        <v>470051.3103448276</v>
      </c>
      <c r="L50" s="70">
        <v>8000</v>
      </c>
      <c r="M50" s="70">
        <v>600</v>
      </c>
      <c r="N50" s="72">
        <v>600</v>
      </c>
      <c r="O50" s="73">
        <f t="shared" si="4"/>
        <v>24.10213279724121</v>
      </c>
      <c r="P50" s="74">
        <f t="shared" si="7"/>
        <v>1669.480929604892</v>
      </c>
      <c r="Q50" s="74">
        <f t="shared" si="8"/>
        <v>4.450491905212402</v>
      </c>
      <c r="R50" s="75">
        <f t="shared" si="9"/>
        <v>1698.0335543073456</v>
      </c>
      <c r="S50" s="76">
        <f t="shared" si="20"/>
        <v>3.538297684470783</v>
      </c>
      <c r="T50" s="77">
        <f t="shared" si="15"/>
        <v>7.582066466723107</v>
      </c>
      <c r="U50" s="78">
        <f t="shared" si="15"/>
        <v>15.669604031227756</v>
      </c>
      <c r="V50" s="78">
        <f t="shared" si="15"/>
        <v>31.84467916023705</v>
      </c>
      <c r="W50" s="79">
        <f t="shared" si="15"/>
        <v>64.19482941825564</v>
      </c>
    </row>
    <row r="51" spans="2:23" ht="14.25">
      <c r="B51" s="65" t="s">
        <v>17</v>
      </c>
      <c r="C51" s="66" t="s">
        <v>25</v>
      </c>
      <c r="D51" s="67" t="s">
        <v>25</v>
      </c>
      <c r="E51" s="68" t="s">
        <v>22</v>
      </c>
      <c r="F51" s="66"/>
      <c r="G51" s="69">
        <f t="shared" si="16"/>
        <v>235025.6551724138</v>
      </c>
      <c r="H51" s="70">
        <f t="shared" si="17"/>
        <v>117512.8275862069</v>
      </c>
      <c r="I51" s="70">
        <f t="shared" si="18"/>
        <v>117512.8275862069</v>
      </c>
      <c r="J51" s="71">
        <f t="shared" si="19"/>
        <v>58758</v>
      </c>
      <c r="K51" s="70">
        <f t="shared" si="6"/>
        <v>528809.3103448276</v>
      </c>
      <c r="L51" s="70">
        <v>8000</v>
      </c>
      <c r="M51" s="70">
        <v>600</v>
      </c>
      <c r="N51" s="72">
        <v>600</v>
      </c>
      <c r="O51" s="73">
        <f t="shared" si="4"/>
        <v>28.119009017944336</v>
      </c>
      <c r="P51" s="74">
        <f t="shared" si="7"/>
        <v>1875.2273895658295</v>
      </c>
      <c r="Q51" s="74">
        <f t="shared" si="8"/>
        <v>4.450491905212402</v>
      </c>
      <c r="R51" s="75">
        <f t="shared" si="9"/>
        <v>1907.7968904889863</v>
      </c>
      <c r="S51" s="76">
        <f t="shared" si="20"/>
        <v>3.1492598731615664</v>
      </c>
      <c r="T51" s="77">
        <f t="shared" si="20"/>
        <v>6.748414013917642</v>
      </c>
      <c r="U51" s="78">
        <f t="shared" si="20"/>
        <v>13.946722295429794</v>
      </c>
      <c r="V51" s="78">
        <f t="shared" si="20"/>
        <v>28.343338858454096</v>
      </c>
      <c r="W51" s="79">
        <f t="shared" si="20"/>
        <v>57.1365719845027</v>
      </c>
    </row>
    <row r="52" spans="2:23" ht="14.25">
      <c r="B52" s="65" t="s">
        <v>17</v>
      </c>
      <c r="C52" s="66" t="s">
        <v>22</v>
      </c>
      <c r="D52" s="67" t="s">
        <v>22</v>
      </c>
      <c r="E52" s="68"/>
      <c r="F52" s="66"/>
      <c r="G52" s="69">
        <f t="shared" si="16"/>
        <v>235025.6551724138</v>
      </c>
      <c r="H52" s="70">
        <f t="shared" si="17"/>
        <v>58758</v>
      </c>
      <c r="I52" s="70">
        <f t="shared" si="18"/>
        <v>58758</v>
      </c>
      <c r="J52" s="71">
        <f t="shared" si="19"/>
        <v>0</v>
      </c>
      <c r="K52" s="70">
        <f t="shared" si="6"/>
        <v>352541.6551724138</v>
      </c>
      <c r="L52" s="70">
        <v>8000</v>
      </c>
      <c r="M52" s="70">
        <v>600</v>
      </c>
      <c r="N52" s="72">
        <v>600</v>
      </c>
      <c r="O52" s="73">
        <f t="shared" si="4"/>
        <v>24.10213279724121</v>
      </c>
      <c r="P52" s="74">
        <f t="shared" si="7"/>
        <v>1266.0435453612229</v>
      </c>
      <c r="Q52" s="74">
        <f t="shared" si="8"/>
        <v>4.450491905212402</v>
      </c>
      <c r="R52" s="75">
        <f t="shared" si="9"/>
        <v>1294.5961700636765</v>
      </c>
      <c r="S52" s="76">
        <f t="shared" si="20"/>
        <v>4.6409438960906675</v>
      </c>
      <c r="T52" s="77">
        <f t="shared" si="20"/>
        <v>9.944879777337144</v>
      </c>
      <c r="U52" s="78">
        <f t="shared" si="20"/>
        <v>20.552751539830098</v>
      </c>
      <c r="V52" s="78">
        <f t="shared" si="20"/>
        <v>41.76849506481601</v>
      </c>
      <c r="W52" s="79">
        <f t="shared" si="20"/>
        <v>84.19998211478783</v>
      </c>
    </row>
    <row r="53" spans="2:23" ht="14.25">
      <c r="B53" s="65" t="s">
        <v>17</v>
      </c>
      <c r="C53" s="66" t="s">
        <v>22</v>
      </c>
      <c r="D53" s="67" t="s">
        <v>22</v>
      </c>
      <c r="E53" s="68" t="s">
        <v>22</v>
      </c>
      <c r="F53" s="66"/>
      <c r="G53" s="69">
        <f t="shared" si="16"/>
        <v>235025.6551724138</v>
      </c>
      <c r="H53" s="70">
        <f t="shared" si="17"/>
        <v>58758</v>
      </c>
      <c r="I53" s="70">
        <f t="shared" si="18"/>
        <v>58758</v>
      </c>
      <c r="J53" s="71">
        <f t="shared" si="19"/>
        <v>58758</v>
      </c>
      <c r="K53" s="70">
        <f t="shared" si="6"/>
        <v>411299.6551724138</v>
      </c>
      <c r="L53" s="70">
        <v>8000</v>
      </c>
      <c r="M53" s="70">
        <v>600</v>
      </c>
      <c r="N53" s="72">
        <v>600</v>
      </c>
      <c r="O53" s="73">
        <f t="shared" si="4"/>
        <v>28.119009017944336</v>
      </c>
      <c r="P53" s="74">
        <f t="shared" si="7"/>
        <v>1471.7900053221604</v>
      </c>
      <c r="Q53" s="74">
        <f t="shared" si="8"/>
        <v>4.450491905212402</v>
      </c>
      <c r="R53" s="75">
        <f t="shared" si="9"/>
        <v>1504.359506245317</v>
      </c>
      <c r="S53" s="76">
        <f t="shared" si="20"/>
        <v>3.9938247263481053</v>
      </c>
      <c r="T53" s="77">
        <f t="shared" si="20"/>
        <v>8.558195842174513</v>
      </c>
      <c r="U53" s="78">
        <f t="shared" si="20"/>
        <v>17.686938073827328</v>
      </c>
      <c r="V53" s="78">
        <f t="shared" si="20"/>
        <v>35.94442253713296</v>
      </c>
      <c r="W53" s="79">
        <f t="shared" si="20"/>
        <v>72.45939146374421</v>
      </c>
    </row>
    <row r="54" spans="2:23" ht="14.25">
      <c r="B54" s="65" t="s">
        <v>25</v>
      </c>
      <c r="C54" s="66" t="s">
        <v>25</v>
      </c>
      <c r="D54" s="67" t="s">
        <v>25</v>
      </c>
      <c r="E54" s="68"/>
      <c r="F54" s="66"/>
      <c r="G54" s="69">
        <f t="shared" si="16"/>
        <v>117512.8275862069</v>
      </c>
      <c r="H54" s="70">
        <f t="shared" si="17"/>
        <v>117512.8275862069</v>
      </c>
      <c r="I54" s="70">
        <f t="shared" si="18"/>
        <v>117512.8275862069</v>
      </c>
      <c r="J54" s="71">
        <f t="shared" si="19"/>
        <v>0</v>
      </c>
      <c r="K54" s="70">
        <f t="shared" si="6"/>
        <v>352538.4827586207</v>
      </c>
      <c r="L54" s="70">
        <v>8000</v>
      </c>
      <c r="M54" s="70">
        <v>600</v>
      </c>
      <c r="N54" s="72">
        <v>600</v>
      </c>
      <c r="O54" s="73">
        <f t="shared" si="4"/>
        <v>24.10213279724121</v>
      </c>
      <c r="P54" s="74">
        <f t="shared" si="7"/>
        <v>1266.0326537428232</v>
      </c>
      <c r="Q54" s="74">
        <f t="shared" si="8"/>
        <v>4.450491905212402</v>
      </c>
      <c r="R54" s="75">
        <f t="shared" si="9"/>
        <v>1294.5852784452768</v>
      </c>
      <c r="S54" s="76">
        <f t="shared" si="20"/>
        <v>4.640982941328375</v>
      </c>
      <c r="T54" s="77">
        <f t="shared" si="20"/>
        <v>9.944963445703662</v>
      </c>
      <c r="U54" s="78">
        <f t="shared" si="20"/>
        <v>20.552924454454235</v>
      </c>
      <c r="V54" s="78">
        <f t="shared" si="20"/>
        <v>41.768846471955385</v>
      </c>
      <c r="W54" s="79">
        <f t="shared" si="20"/>
        <v>84.20069050695767</v>
      </c>
    </row>
    <row r="55" spans="2:23" ht="14.25">
      <c r="B55" s="65" t="s">
        <v>25</v>
      </c>
      <c r="C55" s="66" t="s">
        <v>25</v>
      </c>
      <c r="D55" s="67" t="s">
        <v>25</v>
      </c>
      <c r="E55" s="68" t="s">
        <v>22</v>
      </c>
      <c r="F55" s="66"/>
      <c r="G55" s="69">
        <f t="shared" si="16"/>
        <v>117512.8275862069</v>
      </c>
      <c r="H55" s="70">
        <f t="shared" si="17"/>
        <v>117512.8275862069</v>
      </c>
      <c r="I55" s="70">
        <f t="shared" si="18"/>
        <v>117512.8275862069</v>
      </c>
      <c r="J55" s="71">
        <f t="shared" si="19"/>
        <v>58758</v>
      </c>
      <c r="K55" s="70">
        <f t="shared" si="6"/>
        <v>411296.4827586207</v>
      </c>
      <c r="L55" s="70">
        <v>8000</v>
      </c>
      <c r="M55" s="70">
        <v>600</v>
      </c>
      <c r="N55" s="72">
        <v>600</v>
      </c>
      <c r="O55" s="73">
        <f t="shared" si="4"/>
        <v>28.119009017944336</v>
      </c>
      <c r="P55" s="74">
        <f t="shared" si="7"/>
        <v>1471.7791137037607</v>
      </c>
      <c r="Q55" s="74">
        <f t="shared" si="8"/>
        <v>4.450491905212402</v>
      </c>
      <c r="R55" s="75">
        <f t="shared" si="9"/>
        <v>1504.3486146269174</v>
      </c>
      <c r="S55" s="76">
        <f t="shared" si="20"/>
        <v>3.993853641996016</v>
      </c>
      <c r="T55" s="77">
        <f t="shared" si="20"/>
        <v>8.558257804277178</v>
      </c>
      <c r="U55" s="78">
        <f t="shared" si="20"/>
        <v>17.687066128839497</v>
      </c>
      <c r="V55" s="78">
        <f t="shared" si="20"/>
        <v>35.94468277796415</v>
      </c>
      <c r="W55" s="79">
        <f t="shared" si="20"/>
        <v>72.45991607621343</v>
      </c>
    </row>
    <row r="56" spans="2:23" ht="14.25">
      <c r="B56" s="65" t="s">
        <v>25</v>
      </c>
      <c r="C56" s="66" t="s">
        <v>22</v>
      </c>
      <c r="D56" s="67" t="s">
        <v>22</v>
      </c>
      <c r="E56" s="68"/>
      <c r="F56" s="66"/>
      <c r="G56" s="69">
        <f t="shared" si="16"/>
        <v>117512.8275862069</v>
      </c>
      <c r="H56" s="70">
        <f t="shared" si="17"/>
        <v>58758</v>
      </c>
      <c r="I56" s="70">
        <f t="shared" si="18"/>
        <v>58758</v>
      </c>
      <c r="J56" s="71">
        <f t="shared" si="19"/>
        <v>0</v>
      </c>
      <c r="K56" s="70">
        <f t="shared" si="6"/>
        <v>235028.8275862069</v>
      </c>
      <c r="L56" s="70">
        <v>8000</v>
      </c>
      <c r="M56" s="70">
        <v>600</v>
      </c>
      <c r="N56" s="72">
        <v>600</v>
      </c>
      <c r="O56" s="73">
        <f t="shared" si="4"/>
        <v>24.10213279724121</v>
      </c>
      <c r="P56" s="74">
        <f t="shared" si="7"/>
        <v>862.5952694991539</v>
      </c>
      <c r="Q56" s="74">
        <f t="shared" si="8"/>
        <v>4.450491905212402</v>
      </c>
      <c r="R56" s="75">
        <f t="shared" si="9"/>
        <v>891.1478942016075</v>
      </c>
      <c r="S56" s="76">
        <f t="shared" si="20"/>
        <v>6.742032644022756</v>
      </c>
      <c r="T56" s="77">
        <f t="shared" si="20"/>
        <v>14.447212808620193</v>
      </c>
      <c r="U56" s="78">
        <f t="shared" si="20"/>
        <v>29.85757313781506</v>
      </c>
      <c r="V56" s="78">
        <f t="shared" si="20"/>
        <v>60.6782937962048</v>
      </c>
      <c r="W56" s="79">
        <f t="shared" si="20"/>
        <v>122.31973511298429</v>
      </c>
    </row>
    <row r="57" spans="2:23" ht="14.25">
      <c r="B57" s="65" t="s">
        <v>25</v>
      </c>
      <c r="C57" s="66" t="s">
        <v>22</v>
      </c>
      <c r="D57" s="67" t="s">
        <v>22</v>
      </c>
      <c r="E57" s="68" t="s">
        <v>22</v>
      </c>
      <c r="F57" s="66"/>
      <c r="G57" s="69">
        <f t="shared" si="16"/>
        <v>117512.8275862069</v>
      </c>
      <c r="H57" s="70">
        <f t="shared" si="17"/>
        <v>58758</v>
      </c>
      <c r="I57" s="70">
        <f t="shared" si="18"/>
        <v>58758</v>
      </c>
      <c r="J57" s="71">
        <f t="shared" si="19"/>
        <v>58758</v>
      </c>
      <c r="K57" s="70">
        <f t="shared" si="6"/>
        <v>293786.8275862069</v>
      </c>
      <c r="L57" s="70">
        <v>8000</v>
      </c>
      <c r="M57" s="70">
        <v>600</v>
      </c>
      <c r="N57" s="72">
        <v>600</v>
      </c>
      <c r="O57" s="73">
        <f t="shared" si="4"/>
        <v>28.119009017944336</v>
      </c>
      <c r="P57" s="74">
        <f t="shared" si="7"/>
        <v>1068.3417294600915</v>
      </c>
      <c r="Q57" s="74">
        <f t="shared" si="8"/>
        <v>4.450491905212402</v>
      </c>
      <c r="R57" s="75">
        <f t="shared" si="9"/>
        <v>1100.9112303832483</v>
      </c>
      <c r="S57" s="76">
        <f t="shared" si="20"/>
        <v>5.457432014085117</v>
      </c>
      <c r="T57" s="77">
        <f t="shared" si="20"/>
        <v>11.694497173039537</v>
      </c>
      <c r="U57" s="78">
        <f t="shared" si="20"/>
        <v>24.168627490948374</v>
      </c>
      <c r="V57" s="78">
        <f t="shared" si="20"/>
        <v>49.11688812676606</v>
      </c>
      <c r="W57" s="79">
        <f t="shared" si="20"/>
        <v>99.01340939840141</v>
      </c>
    </row>
    <row r="58" spans="2:23" ht="14.25">
      <c r="B58" s="65" t="s">
        <v>29</v>
      </c>
      <c r="C58" s="66" t="s">
        <v>40</v>
      </c>
      <c r="D58" s="67" t="s">
        <v>27</v>
      </c>
      <c r="E58" s="68"/>
      <c r="F58" s="66"/>
      <c r="G58" s="69">
        <f t="shared" si="16"/>
        <v>58758</v>
      </c>
      <c r="H58" s="70">
        <f t="shared" si="17"/>
        <v>117512.8275862069</v>
      </c>
      <c r="I58" s="70">
        <f t="shared" si="18"/>
        <v>117512.8275862069</v>
      </c>
      <c r="J58" s="71">
        <f t="shared" si="19"/>
        <v>0</v>
      </c>
      <c r="K58" s="70">
        <f t="shared" si="6"/>
        <v>293783.6551724138</v>
      </c>
      <c r="L58" s="70">
        <v>8000</v>
      </c>
      <c r="M58" s="70">
        <v>600</v>
      </c>
      <c r="N58" s="72">
        <v>600</v>
      </c>
      <c r="O58" s="73">
        <f t="shared" si="4"/>
        <v>24.10213279724121</v>
      </c>
      <c r="P58" s="74">
        <f t="shared" si="7"/>
        <v>1064.3139616209885</v>
      </c>
      <c r="Q58" s="74">
        <f t="shared" si="8"/>
        <v>4.450491905212402</v>
      </c>
      <c r="R58" s="75">
        <f t="shared" si="9"/>
        <v>1092.866586323442</v>
      </c>
      <c r="S58" s="76">
        <f t="shared" si="20"/>
        <v>5.497604436394782</v>
      </c>
      <c r="T58" s="77">
        <f t="shared" si="20"/>
        <v>11.780580935131674</v>
      </c>
      <c r="U58" s="78">
        <f t="shared" si="20"/>
        <v>24.346533932605457</v>
      </c>
      <c r="V58" s="78">
        <f t="shared" si="20"/>
        <v>49.478439927553026</v>
      </c>
      <c r="W58" s="79">
        <f t="shared" si="20"/>
        <v>99.74225191744817</v>
      </c>
    </row>
    <row r="59" spans="2:23" ht="14.25">
      <c r="B59" s="65" t="s">
        <v>39</v>
      </c>
      <c r="C59" s="66" t="s">
        <v>27</v>
      </c>
      <c r="D59" s="67" t="s">
        <v>27</v>
      </c>
      <c r="E59" s="68" t="s">
        <v>36</v>
      </c>
      <c r="F59" s="66"/>
      <c r="G59" s="69">
        <f t="shared" si="16"/>
        <v>58758</v>
      </c>
      <c r="H59" s="70">
        <f t="shared" si="17"/>
        <v>117512.8275862069</v>
      </c>
      <c r="I59" s="70">
        <f t="shared" si="18"/>
        <v>117512.8275862069</v>
      </c>
      <c r="J59" s="71">
        <f t="shared" si="19"/>
        <v>58758</v>
      </c>
      <c r="K59" s="70">
        <f t="shared" si="6"/>
        <v>352541.6551724138</v>
      </c>
      <c r="L59" s="70">
        <v>8000</v>
      </c>
      <c r="M59" s="70">
        <v>600</v>
      </c>
      <c r="N59" s="72">
        <v>600</v>
      </c>
      <c r="O59" s="73">
        <f t="shared" si="4"/>
        <v>28.119009017944336</v>
      </c>
      <c r="P59" s="74">
        <f t="shared" si="7"/>
        <v>1270.060421581926</v>
      </c>
      <c r="Q59" s="74">
        <f t="shared" si="8"/>
        <v>4.450491905212402</v>
      </c>
      <c r="R59" s="75">
        <f t="shared" si="9"/>
        <v>1302.6299225050827</v>
      </c>
      <c r="S59" s="76">
        <f t="shared" si="20"/>
        <v>4.612321649885892</v>
      </c>
      <c r="T59" s="77">
        <f t="shared" si="20"/>
        <v>9.883546392612626</v>
      </c>
      <c r="U59" s="78">
        <f t="shared" si="20"/>
        <v>20.425995878066093</v>
      </c>
      <c r="V59" s="78">
        <f t="shared" si="20"/>
        <v>41.51089484897303</v>
      </c>
      <c r="W59" s="79">
        <f t="shared" si="20"/>
        <v>83.6806927907869</v>
      </c>
    </row>
    <row r="60" spans="2:23" ht="14.25">
      <c r="B60" s="65" t="s">
        <v>22</v>
      </c>
      <c r="C60" s="66" t="s">
        <v>22</v>
      </c>
      <c r="D60" s="67" t="s">
        <v>22</v>
      </c>
      <c r="E60" s="68"/>
      <c r="F60" s="66"/>
      <c r="G60" s="69">
        <f t="shared" si="16"/>
        <v>58758</v>
      </c>
      <c r="H60" s="70">
        <f t="shared" si="17"/>
        <v>58758</v>
      </c>
      <c r="I60" s="70">
        <f t="shared" si="18"/>
        <v>58758</v>
      </c>
      <c r="J60" s="71">
        <f t="shared" si="19"/>
        <v>0</v>
      </c>
      <c r="K60" s="70">
        <f t="shared" si="6"/>
        <v>176274</v>
      </c>
      <c r="L60" s="70">
        <v>8000</v>
      </c>
      <c r="M60" s="70">
        <v>600</v>
      </c>
      <c r="N60" s="72">
        <v>600</v>
      </c>
      <c r="O60" s="73">
        <f t="shared" si="4"/>
        <v>24.10213279724121</v>
      </c>
      <c r="P60" s="74">
        <f t="shared" si="7"/>
        <v>660.8765773773193</v>
      </c>
      <c r="Q60" s="74">
        <f t="shared" si="8"/>
        <v>4.450491905212402</v>
      </c>
      <c r="R60" s="75">
        <f t="shared" si="9"/>
        <v>689.429202079773</v>
      </c>
      <c r="S60" s="76">
        <f t="shared" si="20"/>
        <v>8.714670302961986</v>
      </c>
      <c r="T60" s="77">
        <f t="shared" si="20"/>
        <v>18.674293506347112</v>
      </c>
      <c r="U60" s="78">
        <f t="shared" si="20"/>
        <v>38.59353991311736</v>
      </c>
      <c r="V60" s="78">
        <f t="shared" si="20"/>
        <v>78.43203272665788</v>
      </c>
      <c r="W60" s="79">
        <f t="shared" si="20"/>
        <v>158.1090183537389</v>
      </c>
    </row>
    <row r="61" spans="2:23" ht="15" thickBot="1">
      <c r="B61" s="116" t="s">
        <v>22</v>
      </c>
      <c r="C61" s="117" t="s">
        <v>22</v>
      </c>
      <c r="D61" s="118" t="s">
        <v>22</v>
      </c>
      <c r="E61" s="119" t="s">
        <v>22</v>
      </c>
      <c r="F61" s="117"/>
      <c r="G61" s="120">
        <f t="shared" si="16"/>
        <v>58758</v>
      </c>
      <c r="H61" s="121">
        <f t="shared" si="17"/>
        <v>58758</v>
      </c>
      <c r="I61" s="121">
        <f t="shared" si="18"/>
        <v>58758</v>
      </c>
      <c r="J61" s="122">
        <f t="shared" si="19"/>
        <v>58758</v>
      </c>
      <c r="K61" s="121">
        <f t="shared" si="6"/>
        <v>235032</v>
      </c>
      <c r="L61" s="121">
        <v>8000</v>
      </c>
      <c r="M61" s="121">
        <v>600</v>
      </c>
      <c r="N61" s="123">
        <v>600</v>
      </c>
      <c r="O61" s="124">
        <f t="shared" si="4"/>
        <v>28.119009017944336</v>
      </c>
      <c r="P61" s="125">
        <f t="shared" si="7"/>
        <v>866.6230373382568</v>
      </c>
      <c r="Q61" s="125">
        <f t="shared" si="8"/>
        <v>4.450491905212402</v>
      </c>
      <c r="R61" s="126">
        <f t="shared" si="9"/>
        <v>899.1925382614136</v>
      </c>
      <c r="S61" s="127">
        <f t="shared" si="20"/>
        <v>6.681714913889425</v>
      </c>
      <c r="T61" s="128">
        <f t="shared" si="20"/>
        <v>14.317960529763056</v>
      </c>
      <c r="U61" s="129">
        <f t="shared" si="20"/>
        <v>29.590451761510316</v>
      </c>
      <c r="V61" s="129">
        <f t="shared" si="20"/>
        <v>60.13543422500483</v>
      </c>
      <c r="W61" s="130">
        <f t="shared" si="20"/>
        <v>121.22539915199388</v>
      </c>
    </row>
  </sheetData>
  <sheetProtection/>
  <mergeCells count="5">
    <mergeCell ref="B18:E18"/>
    <mergeCell ref="F18:F19"/>
    <mergeCell ref="Y18:Z18"/>
    <mergeCell ref="G18:R18"/>
    <mergeCell ref="S18:W18"/>
  </mergeCells>
  <printOptions/>
  <pageMargins left="0.3937007874015748" right="0.4330708661417323" top="0.31496062992125984" bottom="0.2755905511811024" header="0.2755905511811024" footer="0.31496062992125984"/>
  <pageSetup fitToHeight="1" fitToWidth="1" horizontalDpi="200" verticalDpi="2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61"/>
  <sheetViews>
    <sheetView tabSelected="1" zoomScale="70" zoomScaleNormal="70" zoomScalePageLayoutView="0" workbookViewId="0" topLeftCell="A1">
      <selection activeCell="V2" sqref="V2"/>
    </sheetView>
  </sheetViews>
  <sheetFormatPr defaultColWidth="9.7109375" defaultRowHeight="15"/>
  <cols>
    <col min="1" max="1" width="6.28125" style="2" customWidth="1"/>
    <col min="2" max="6" width="9.7109375" style="2" customWidth="1"/>
    <col min="7" max="13" width="9.7109375" style="2" hidden="1" customWidth="1"/>
    <col min="14" max="17" width="9.7109375" style="3" hidden="1" customWidth="1"/>
    <col min="18" max="18" width="9.7109375" style="4" hidden="1" customWidth="1"/>
    <col min="19" max="23" width="9.7109375" style="2" customWidth="1"/>
    <col min="24" max="16384" width="9.7109375" style="2" customWidth="1"/>
  </cols>
  <sheetData>
    <row r="1" spans="2:5" ht="20.25">
      <c r="B1" s="1" t="s">
        <v>63</v>
      </c>
      <c r="C1" s="1"/>
      <c r="D1" s="1"/>
      <c r="E1" s="1"/>
    </row>
    <row r="2" spans="22:23" ht="14.25">
      <c r="V2" s="5"/>
      <c r="W2" s="6"/>
    </row>
    <row r="3" ht="16.5" customHeight="1" hidden="1"/>
    <row r="4" spans="2:23" ht="16.5" customHeight="1" hidden="1">
      <c r="B4" s="2" t="s">
        <v>54</v>
      </c>
      <c r="G4" s="7"/>
      <c r="H4" s="7"/>
      <c r="I4" s="7"/>
      <c r="J4" s="7"/>
      <c r="K4" s="7"/>
      <c r="V4" s="8"/>
      <c r="W4" s="8"/>
    </row>
    <row r="5" spans="2:11" ht="16.5" customHeight="1" hidden="1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</row>
    <row r="6" ht="16.5" customHeight="1" hidden="1"/>
    <row r="7" spans="2:18" s="12" customFormat="1" ht="16.5" customHeight="1" hidden="1">
      <c r="B7" s="9" t="s">
        <v>3</v>
      </c>
      <c r="C7" s="10" t="s">
        <v>2</v>
      </c>
      <c r="D7" s="10" t="s">
        <v>1</v>
      </c>
      <c r="E7" s="11" t="s">
        <v>42</v>
      </c>
      <c r="G7" s="13"/>
      <c r="J7" s="13"/>
      <c r="K7" s="13"/>
      <c r="L7" s="13"/>
      <c r="M7" s="13"/>
      <c r="N7" s="13"/>
      <c r="O7" s="13"/>
      <c r="P7" s="13"/>
      <c r="Q7" s="13"/>
      <c r="R7" s="14"/>
    </row>
    <row r="8" spans="2:17" ht="16.5" customHeight="1" hidden="1">
      <c r="B8" s="15" t="s">
        <v>18</v>
      </c>
      <c r="C8" s="16" t="s">
        <v>10</v>
      </c>
      <c r="D8" s="17">
        <v>157286.40000000002</v>
      </c>
      <c r="E8" s="18">
        <v>21694.67586206897</v>
      </c>
      <c r="G8" s="19"/>
      <c r="J8" s="19"/>
      <c r="K8" s="19"/>
      <c r="L8" s="19"/>
      <c r="M8" s="19"/>
      <c r="N8" s="20"/>
      <c r="O8" s="20"/>
      <c r="P8" s="20"/>
      <c r="Q8" s="20"/>
    </row>
    <row r="9" spans="2:17" ht="16.5" customHeight="1" hidden="1">
      <c r="B9" s="15"/>
      <c r="C9" s="16" t="s">
        <v>11</v>
      </c>
      <c r="D9" s="17">
        <v>131072</v>
      </c>
      <c r="E9" s="18">
        <v>18078.896551724138</v>
      </c>
      <c r="G9" s="19"/>
      <c r="J9" s="19"/>
      <c r="K9" s="19"/>
      <c r="L9" s="19"/>
      <c r="M9" s="19"/>
      <c r="N9" s="20"/>
      <c r="O9" s="20"/>
      <c r="P9" s="20"/>
      <c r="Q9" s="20"/>
    </row>
    <row r="10" spans="2:17" ht="16.5" customHeight="1" hidden="1">
      <c r="B10" s="21"/>
      <c r="C10" s="16" t="s">
        <v>46</v>
      </c>
      <c r="D10" s="17">
        <v>104857.6</v>
      </c>
      <c r="E10" s="18">
        <v>14463.117241379312</v>
      </c>
      <c r="G10" s="19"/>
      <c r="J10" s="19"/>
      <c r="K10" s="19"/>
      <c r="L10" s="22"/>
      <c r="M10" s="22"/>
      <c r="N10" s="20"/>
      <c r="O10" s="20"/>
      <c r="P10" s="20"/>
      <c r="Q10" s="20"/>
    </row>
    <row r="11" spans="2:17" ht="16.5" customHeight="1" hidden="1">
      <c r="B11" s="23" t="s">
        <v>26</v>
      </c>
      <c r="C11" s="24" t="s">
        <v>10</v>
      </c>
      <c r="D11" s="25">
        <v>78643.20000000001</v>
      </c>
      <c r="E11" s="26">
        <v>10847.337931034484</v>
      </c>
      <c r="G11" s="19"/>
      <c r="H11" s="19"/>
      <c r="I11" s="19"/>
      <c r="J11" s="19"/>
      <c r="K11" s="19"/>
      <c r="L11" s="19"/>
      <c r="M11" s="19"/>
      <c r="N11" s="20"/>
      <c r="O11" s="20"/>
      <c r="P11" s="20"/>
      <c r="Q11" s="20"/>
    </row>
    <row r="12" spans="2:17" ht="16.5" customHeight="1" hidden="1">
      <c r="B12" s="15"/>
      <c r="C12" s="16" t="s">
        <v>11</v>
      </c>
      <c r="D12" s="17">
        <v>65536</v>
      </c>
      <c r="E12" s="18">
        <v>9039.448275862069</v>
      </c>
      <c r="G12" s="19"/>
      <c r="H12" s="19"/>
      <c r="I12" s="19"/>
      <c r="J12" s="19"/>
      <c r="K12" s="19"/>
      <c r="L12" s="19"/>
      <c r="M12" s="19"/>
      <c r="N12" s="20"/>
      <c r="O12" s="20"/>
      <c r="P12" s="20"/>
      <c r="Q12" s="20"/>
    </row>
    <row r="13" spans="2:17" ht="16.5" customHeight="1" hidden="1">
      <c r="B13" s="27"/>
      <c r="C13" s="28" t="s">
        <v>46</v>
      </c>
      <c r="D13" s="29">
        <v>52428.8</v>
      </c>
      <c r="E13" s="30">
        <v>7231.558620689656</v>
      </c>
      <c r="G13" s="19"/>
      <c r="H13" s="19"/>
      <c r="I13" s="19"/>
      <c r="J13" s="19"/>
      <c r="K13" s="19"/>
      <c r="L13" s="19"/>
      <c r="M13" s="19"/>
      <c r="N13" s="20"/>
      <c r="O13" s="20"/>
      <c r="P13" s="20"/>
      <c r="Q13" s="20"/>
    </row>
    <row r="14" spans="2:17" ht="16.5" customHeight="1" hidden="1">
      <c r="B14" s="15" t="s">
        <v>23</v>
      </c>
      <c r="C14" s="16" t="s">
        <v>10</v>
      </c>
      <c r="D14" s="17">
        <v>52429</v>
      </c>
      <c r="E14" s="18">
        <v>7232</v>
      </c>
      <c r="G14" s="19"/>
      <c r="H14" s="19"/>
      <c r="I14" s="22"/>
      <c r="J14" s="22"/>
      <c r="K14" s="19"/>
      <c r="L14" s="19"/>
      <c r="M14" s="19"/>
      <c r="N14" s="20"/>
      <c r="O14" s="20"/>
      <c r="P14" s="20"/>
      <c r="Q14" s="20"/>
    </row>
    <row r="15" spans="2:17" ht="16.5" customHeight="1" hidden="1">
      <c r="B15" s="15"/>
      <c r="C15" s="16" t="s">
        <v>11</v>
      </c>
      <c r="D15" s="17">
        <v>39322</v>
      </c>
      <c r="E15" s="18">
        <v>5424</v>
      </c>
      <c r="G15" s="19"/>
      <c r="H15" s="19"/>
      <c r="I15" s="19"/>
      <c r="J15" s="19"/>
      <c r="K15" s="19"/>
      <c r="L15" s="19"/>
      <c r="M15" s="19"/>
      <c r="N15" s="20"/>
      <c r="O15" s="20"/>
      <c r="P15" s="20"/>
      <c r="Q15" s="20"/>
    </row>
    <row r="16" spans="2:17" ht="17.25" customHeight="1" hidden="1" thickBot="1">
      <c r="B16" s="31"/>
      <c r="C16" s="32" t="s">
        <v>46</v>
      </c>
      <c r="D16" s="33">
        <v>26214</v>
      </c>
      <c r="E16" s="34">
        <v>3616</v>
      </c>
      <c r="G16" s="19"/>
      <c r="H16" s="19"/>
      <c r="I16" s="19"/>
      <c r="J16" s="19"/>
      <c r="K16" s="19"/>
      <c r="L16" s="19"/>
      <c r="M16" s="19"/>
      <c r="N16" s="20"/>
      <c r="O16" s="20"/>
      <c r="P16" s="20"/>
      <c r="Q16" s="20"/>
    </row>
    <row r="17" ht="15" thickBot="1"/>
    <row r="18" spans="2:26" ht="16.5" customHeight="1" thickBot="1">
      <c r="B18" s="135" t="s">
        <v>20</v>
      </c>
      <c r="C18" s="136"/>
      <c r="D18" s="136"/>
      <c r="E18" s="137"/>
      <c r="F18" s="138" t="s">
        <v>2</v>
      </c>
      <c r="G18" s="142" t="s">
        <v>47</v>
      </c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5" t="s">
        <v>55</v>
      </c>
      <c r="T18" s="146"/>
      <c r="U18" s="147"/>
      <c r="V18" s="147"/>
      <c r="W18" s="148"/>
      <c r="Y18" s="140" t="s">
        <v>59</v>
      </c>
      <c r="Z18" s="141"/>
    </row>
    <row r="19" spans="2:26" ht="17.25" thickBot="1">
      <c r="B19" s="38" t="s">
        <v>13</v>
      </c>
      <c r="C19" s="39" t="s">
        <v>14</v>
      </c>
      <c r="D19" s="40" t="s">
        <v>15</v>
      </c>
      <c r="E19" s="41" t="s">
        <v>16</v>
      </c>
      <c r="F19" s="139"/>
      <c r="G19" s="39" t="s">
        <v>5</v>
      </c>
      <c r="H19" s="40" t="s">
        <v>6</v>
      </c>
      <c r="I19" s="39" t="s">
        <v>7</v>
      </c>
      <c r="J19" s="42" t="s">
        <v>8</v>
      </c>
      <c r="K19" s="43" t="s">
        <v>50</v>
      </c>
      <c r="L19" s="39" t="s">
        <v>9</v>
      </c>
      <c r="M19" s="39" t="s">
        <v>48</v>
      </c>
      <c r="N19" s="40" t="s">
        <v>49</v>
      </c>
      <c r="O19" s="39" t="s">
        <v>53</v>
      </c>
      <c r="P19" s="39" t="s">
        <v>51</v>
      </c>
      <c r="Q19" s="39" t="s">
        <v>52</v>
      </c>
      <c r="R19" s="44" t="s">
        <v>58</v>
      </c>
      <c r="S19" s="45">
        <v>8</v>
      </c>
      <c r="T19" s="46">
        <v>16</v>
      </c>
      <c r="U19" s="47">
        <v>32</v>
      </c>
      <c r="V19" s="47">
        <v>64</v>
      </c>
      <c r="W19" s="48">
        <v>128</v>
      </c>
      <c r="Y19" s="131" t="s">
        <v>19</v>
      </c>
      <c r="Z19" s="50">
        <v>10</v>
      </c>
    </row>
    <row r="20" spans="2:26" ht="15" thickBot="1">
      <c r="B20" s="51" t="s">
        <v>18</v>
      </c>
      <c r="C20" s="35" t="s">
        <v>19</v>
      </c>
      <c r="D20" s="37"/>
      <c r="E20" s="36"/>
      <c r="F20" s="52" t="s">
        <v>10</v>
      </c>
      <c r="G20" s="53">
        <f aca="true" t="shared" si="0" ref="G20:J33">IF(B20="FHD",IF($F$20="SUPER",$D$8+$E$8*($Z$19-1),IF($F$20="HIGH",$D$9+$E$9*($Z$19-1),$D$10+$E$10*($Z$19-1))),IF(B20="HD",IF($F$20="SUPER",$D$11+$E$11*($Z$20-1),IF($F$20="HIGH",$D$111+$E$12*($Z$20-1),$D$13+$E$13*($Z$20-1))),IF(B20="D1",IF($F$20="SUPER",$D$14+$E$14*($Z$21-1),IF($F$20="HIGH",$D$15+$E$15*($Z$21-1),$D$16+$E$16*($Z$21-1))),0)))</f>
        <v>352538.48275862075</v>
      </c>
      <c r="H20" s="54">
        <f t="shared" si="0"/>
        <v>352538.48275862075</v>
      </c>
      <c r="I20" s="54">
        <f t="shared" si="0"/>
        <v>0</v>
      </c>
      <c r="J20" s="55">
        <f t="shared" si="0"/>
        <v>0</v>
      </c>
      <c r="K20" s="54">
        <f>SUM(G20:J20)</f>
        <v>705076.9655172415</v>
      </c>
      <c r="L20" s="54">
        <v>8000</v>
      </c>
      <c r="M20" s="54">
        <v>600</v>
      </c>
      <c r="N20" s="56">
        <v>600</v>
      </c>
      <c r="O20" s="57">
        <f aca="true" t="shared" si="1" ref="O20:O61">(216+702+3600*(117*MAXA($Z$19:$Z$21)*(COUNTA(B20:E20))+1170+1170+1170))/1024/1024</f>
        <v>24.10213279724121</v>
      </c>
      <c r="P20" s="58">
        <f>O20+(K20+L20+M20+N20)*3600/1024/1024</f>
        <v>2476.3774813290306</v>
      </c>
      <c r="Q20" s="58">
        <f>(936+143+3600*(96+600+600))/1024/1024</f>
        <v>4.450491905212402</v>
      </c>
      <c r="R20" s="59">
        <f>SUM(O20:Q20)</f>
        <v>2504.9301060314842</v>
      </c>
      <c r="S20" s="60">
        <f>IF(((S$19-1)*1000*1000*1000/1024/1024)/$R20*0.9&lt;166.7,((S$19-1)*1000*1000*1000/1024/1024)/$R20*0.9,166.7)</f>
        <v>2.3985292758838597</v>
      </c>
      <c r="T20" s="61">
        <f aca="true" t="shared" si="2" ref="T20:W35">IF(((T$19-1)*1000*1000*1000/1024/1024)/$R20*0.9&lt;166.7,((T$19-1)*1000*1000*1000/1024/1024)/$R20*0.9,166.7)</f>
        <v>5.139705591179699</v>
      </c>
      <c r="U20" s="61">
        <f t="shared" si="2"/>
        <v>10.622058221771377</v>
      </c>
      <c r="V20" s="61">
        <f t="shared" si="2"/>
        <v>21.586763482954733</v>
      </c>
      <c r="W20" s="62">
        <f t="shared" si="2"/>
        <v>43.516174005321446</v>
      </c>
      <c r="Y20" s="132" t="s">
        <v>26</v>
      </c>
      <c r="Z20" s="64">
        <v>10</v>
      </c>
    </row>
    <row r="21" spans="2:26" ht="15" thickBot="1">
      <c r="B21" s="65" t="s">
        <v>19</v>
      </c>
      <c r="C21" s="66" t="s">
        <v>19</v>
      </c>
      <c r="D21" s="67"/>
      <c r="E21" s="68" t="s">
        <v>23</v>
      </c>
      <c r="F21" s="66"/>
      <c r="G21" s="69">
        <f t="shared" si="0"/>
        <v>352538.48275862075</v>
      </c>
      <c r="H21" s="70">
        <f t="shared" si="0"/>
        <v>352538.48275862075</v>
      </c>
      <c r="I21" s="70">
        <f t="shared" si="0"/>
        <v>0</v>
      </c>
      <c r="J21" s="71">
        <f t="shared" si="0"/>
        <v>153677</v>
      </c>
      <c r="K21" s="70">
        <f aca="true" t="shared" si="3" ref="K21:K61">SUM(G21:J21)</f>
        <v>858753.9655172415</v>
      </c>
      <c r="L21" s="70">
        <v>8000</v>
      </c>
      <c r="M21" s="70">
        <v>600</v>
      </c>
      <c r="N21" s="72">
        <v>600</v>
      </c>
      <c r="O21" s="73">
        <f t="shared" si="1"/>
        <v>30.1274471282959</v>
      </c>
      <c r="P21" s="74">
        <f aca="true" t="shared" si="4" ref="P21:P61">O21+(K21+L21+M21+N21)*3600/1024/1024</f>
        <v>3010.010904180593</v>
      </c>
      <c r="Q21" s="74">
        <f aca="true" t="shared" si="5" ref="Q21:Q61">(936+143+3600*(96+600+600))/1024/1024</f>
        <v>4.450491905212402</v>
      </c>
      <c r="R21" s="75">
        <f aca="true" t="shared" si="6" ref="R21:R61">SUM(O21:Q21)</f>
        <v>3044.5888432141014</v>
      </c>
      <c r="S21" s="76">
        <f aca="true" t="shared" si="7" ref="S21:S33">IF(((S$19-1)*1000*1000*1000/1024/1024)/$R21*0.9&lt;166.7,((S$19-1)*1000*1000*1000/1024/1024)/$R21*0.9,166.7)</f>
        <v>1.9733857354008801</v>
      </c>
      <c r="T21" s="77">
        <f t="shared" si="2"/>
        <v>4.228683718716172</v>
      </c>
      <c r="U21" s="78">
        <f t="shared" si="2"/>
        <v>8.739279685346755</v>
      </c>
      <c r="V21" s="78">
        <f t="shared" si="2"/>
        <v>17.760471618607923</v>
      </c>
      <c r="W21" s="79">
        <f t="shared" si="2"/>
        <v>35.80285548513026</v>
      </c>
      <c r="Y21" s="31" t="s">
        <v>23</v>
      </c>
      <c r="Z21" s="81">
        <v>15</v>
      </c>
    </row>
    <row r="22" spans="2:23" ht="14.25">
      <c r="B22" s="65" t="s">
        <v>19</v>
      </c>
      <c r="C22" s="66" t="s">
        <v>26</v>
      </c>
      <c r="D22" s="67" t="s">
        <v>26</v>
      </c>
      <c r="E22" s="68"/>
      <c r="F22" s="66"/>
      <c r="G22" s="69">
        <f t="shared" si="0"/>
        <v>352538.48275862075</v>
      </c>
      <c r="H22" s="70">
        <f t="shared" si="0"/>
        <v>176269.24137931038</v>
      </c>
      <c r="I22" s="70">
        <f t="shared" si="0"/>
        <v>176269.24137931038</v>
      </c>
      <c r="J22" s="71">
        <f t="shared" si="0"/>
        <v>0</v>
      </c>
      <c r="K22" s="70">
        <f t="shared" si="3"/>
        <v>705076.9655172415</v>
      </c>
      <c r="L22" s="70">
        <v>8000</v>
      </c>
      <c r="M22" s="70">
        <v>600</v>
      </c>
      <c r="N22" s="72">
        <v>600</v>
      </c>
      <c r="O22" s="73">
        <f t="shared" si="1"/>
        <v>30.1274471282959</v>
      </c>
      <c r="P22" s="74">
        <f t="shared" si="4"/>
        <v>2482.4027956600853</v>
      </c>
      <c r="Q22" s="74">
        <f t="shared" si="5"/>
        <v>4.450491905212402</v>
      </c>
      <c r="R22" s="75">
        <f t="shared" si="6"/>
        <v>2516.9807346935936</v>
      </c>
      <c r="S22" s="76">
        <f t="shared" si="7"/>
        <v>2.387045761035903</v>
      </c>
      <c r="T22" s="77">
        <f t="shared" si="2"/>
        <v>5.11509805936265</v>
      </c>
      <c r="U22" s="78">
        <f t="shared" si="2"/>
        <v>10.57120265601614</v>
      </c>
      <c r="V22" s="78">
        <f t="shared" si="2"/>
        <v>21.483411849323126</v>
      </c>
      <c r="W22" s="79">
        <f t="shared" si="2"/>
        <v>43.3078302359371</v>
      </c>
    </row>
    <row r="23" spans="2:29" ht="18">
      <c r="B23" s="65" t="s">
        <v>19</v>
      </c>
      <c r="C23" s="66" t="s">
        <v>26</v>
      </c>
      <c r="D23" s="67" t="s">
        <v>26</v>
      </c>
      <c r="E23" s="68" t="s">
        <v>23</v>
      </c>
      <c r="F23" s="66"/>
      <c r="G23" s="69">
        <f t="shared" si="0"/>
        <v>352538.48275862075</v>
      </c>
      <c r="H23" s="70">
        <f t="shared" si="0"/>
        <v>176269.24137931038</v>
      </c>
      <c r="I23" s="70">
        <f t="shared" si="0"/>
        <v>176269.24137931038</v>
      </c>
      <c r="J23" s="71">
        <f t="shared" si="0"/>
        <v>153677</v>
      </c>
      <c r="K23" s="70">
        <f t="shared" si="3"/>
        <v>858753.9655172415</v>
      </c>
      <c r="L23" s="70">
        <v>8000</v>
      </c>
      <c r="M23" s="70">
        <v>600</v>
      </c>
      <c r="N23" s="72">
        <v>600</v>
      </c>
      <c r="O23" s="73">
        <f t="shared" si="1"/>
        <v>36.152761459350586</v>
      </c>
      <c r="P23" s="74">
        <f t="shared" si="4"/>
        <v>3016.036218511648</v>
      </c>
      <c r="Q23" s="74">
        <f t="shared" si="5"/>
        <v>4.450491905212402</v>
      </c>
      <c r="R23" s="75">
        <f t="shared" si="6"/>
        <v>3056.639471876211</v>
      </c>
      <c r="S23" s="76">
        <f t="shared" si="7"/>
        <v>1.965605773477591</v>
      </c>
      <c r="T23" s="77">
        <f t="shared" si="2"/>
        <v>4.212012371737695</v>
      </c>
      <c r="U23" s="78">
        <f t="shared" si="2"/>
        <v>8.704825568257904</v>
      </c>
      <c r="V23" s="78">
        <f t="shared" si="2"/>
        <v>17.69045196129832</v>
      </c>
      <c r="W23" s="79">
        <f t="shared" si="2"/>
        <v>35.661704747379154</v>
      </c>
      <c r="Y23" s="133" t="s">
        <v>60</v>
      </c>
      <c r="Z23" s="134" t="s">
        <v>57</v>
      </c>
      <c r="AA23" s="134"/>
      <c r="AB23" s="134"/>
      <c r="AC23" s="134"/>
    </row>
    <row r="24" spans="2:23" ht="14.25">
      <c r="B24" s="65" t="s">
        <v>19</v>
      </c>
      <c r="C24" s="66" t="s">
        <v>23</v>
      </c>
      <c r="D24" s="67" t="s">
        <v>23</v>
      </c>
      <c r="E24" s="68"/>
      <c r="F24" s="66"/>
      <c r="G24" s="69">
        <f t="shared" si="0"/>
        <v>352538.48275862075</v>
      </c>
      <c r="H24" s="70">
        <f t="shared" si="0"/>
        <v>153677</v>
      </c>
      <c r="I24" s="70">
        <f t="shared" si="0"/>
        <v>153677</v>
      </c>
      <c r="J24" s="71">
        <f t="shared" si="0"/>
        <v>0</v>
      </c>
      <c r="K24" s="70">
        <f t="shared" si="3"/>
        <v>659892.4827586208</v>
      </c>
      <c r="L24" s="70">
        <v>8000</v>
      </c>
      <c r="M24" s="70">
        <v>600</v>
      </c>
      <c r="N24" s="72">
        <v>600</v>
      </c>
      <c r="O24" s="73">
        <f t="shared" si="1"/>
        <v>30.1274471282959</v>
      </c>
      <c r="P24" s="74">
        <f t="shared" si="4"/>
        <v>2327.2741851148935</v>
      </c>
      <c r="Q24" s="74">
        <f t="shared" si="5"/>
        <v>4.450491905212402</v>
      </c>
      <c r="R24" s="75">
        <f t="shared" si="6"/>
        <v>2361.852124148402</v>
      </c>
      <c r="S24" s="76">
        <f t="shared" si="7"/>
        <v>2.5438291127246995</v>
      </c>
      <c r="T24" s="77">
        <f t="shared" si="2"/>
        <v>5.45106238441007</v>
      </c>
      <c r="U24" s="78">
        <f t="shared" si="2"/>
        <v>11.26552892778081</v>
      </c>
      <c r="V24" s="78">
        <f t="shared" si="2"/>
        <v>22.894462014522293</v>
      </c>
      <c r="W24" s="79">
        <f t="shared" si="2"/>
        <v>46.152328188005264</v>
      </c>
    </row>
    <row r="25" spans="2:23" ht="14.25">
      <c r="B25" s="65" t="s">
        <v>19</v>
      </c>
      <c r="C25" s="66" t="s">
        <v>23</v>
      </c>
      <c r="D25" s="67" t="s">
        <v>23</v>
      </c>
      <c r="E25" s="68" t="s">
        <v>23</v>
      </c>
      <c r="F25" s="66"/>
      <c r="G25" s="69">
        <f t="shared" si="0"/>
        <v>352538.48275862075</v>
      </c>
      <c r="H25" s="70">
        <f t="shared" si="0"/>
        <v>153677</v>
      </c>
      <c r="I25" s="70">
        <f t="shared" si="0"/>
        <v>153677</v>
      </c>
      <c r="J25" s="71">
        <f t="shared" si="0"/>
        <v>153677</v>
      </c>
      <c r="K25" s="70">
        <f t="shared" si="3"/>
        <v>813569.4827586208</v>
      </c>
      <c r="L25" s="70">
        <v>8000</v>
      </c>
      <c r="M25" s="70">
        <v>600</v>
      </c>
      <c r="N25" s="72">
        <v>600</v>
      </c>
      <c r="O25" s="73">
        <f t="shared" si="1"/>
        <v>36.152761459350586</v>
      </c>
      <c r="P25" s="74">
        <f t="shared" si="4"/>
        <v>2860.907607966456</v>
      </c>
      <c r="Q25" s="74">
        <f t="shared" si="5"/>
        <v>4.450491905212402</v>
      </c>
      <c r="R25" s="75">
        <f t="shared" si="6"/>
        <v>2901.510861331019</v>
      </c>
      <c r="S25" s="76">
        <f t="shared" si="7"/>
        <v>2.0706964338583376</v>
      </c>
      <c r="T25" s="77">
        <f t="shared" si="2"/>
        <v>4.437206643982153</v>
      </c>
      <c r="U25" s="78">
        <f t="shared" si="2"/>
        <v>9.170227064229781</v>
      </c>
      <c r="V25" s="78">
        <f t="shared" si="2"/>
        <v>18.63626790472504</v>
      </c>
      <c r="W25" s="79">
        <f t="shared" si="2"/>
        <v>37.56834958571556</v>
      </c>
    </row>
    <row r="26" spans="2:23" ht="14.25">
      <c r="B26" s="65" t="s">
        <v>26</v>
      </c>
      <c r="C26" s="66" t="s">
        <v>26</v>
      </c>
      <c r="D26" s="67" t="s">
        <v>26</v>
      </c>
      <c r="E26" s="68"/>
      <c r="F26" s="66"/>
      <c r="G26" s="69">
        <f t="shared" si="0"/>
        <v>176269.24137931038</v>
      </c>
      <c r="H26" s="70">
        <f t="shared" si="0"/>
        <v>176269.24137931038</v>
      </c>
      <c r="I26" s="70">
        <f t="shared" si="0"/>
        <v>176269.24137931038</v>
      </c>
      <c r="J26" s="71">
        <f t="shared" si="0"/>
        <v>0</v>
      </c>
      <c r="K26" s="70">
        <f t="shared" si="3"/>
        <v>528807.7241379311</v>
      </c>
      <c r="L26" s="70">
        <v>8000</v>
      </c>
      <c r="M26" s="70">
        <v>600</v>
      </c>
      <c r="N26" s="72">
        <v>600</v>
      </c>
      <c r="O26" s="73">
        <f t="shared" si="1"/>
        <v>30.1274471282959</v>
      </c>
      <c r="P26" s="74">
        <f t="shared" si="4"/>
        <v>1877.2303818669816</v>
      </c>
      <c r="Q26" s="74">
        <f t="shared" si="5"/>
        <v>4.450491905212402</v>
      </c>
      <c r="R26" s="75">
        <f t="shared" si="6"/>
        <v>1911.80832090049</v>
      </c>
      <c r="S26" s="76">
        <f t="shared" si="7"/>
        <v>3.1426519738806498</v>
      </c>
      <c r="T26" s="77">
        <f t="shared" si="2"/>
        <v>6.734254229744249</v>
      </c>
      <c r="U26" s="78">
        <f t="shared" si="2"/>
        <v>13.917458741471448</v>
      </c>
      <c r="V26" s="78">
        <f t="shared" si="2"/>
        <v>28.283867764925848</v>
      </c>
      <c r="W26" s="79">
        <f t="shared" si="2"/>
        <v>57.01668581183464</v>
      </c>
    </row>
    <row r="27" spans="2:23" ht="14.25">
      <c r="B27" s="65" t="s">
        <v>26</v>
      </c>
      <c r="C27" s="66" t="s">
        <v>26</v>
      </c>
      <c r="D27" s="67" t="s">
        <v>26</v>
      </c>
      <c r="E27" s="68" t="s">
        <v>23</v>
      </c>
      <c r="F27" s="66"/>
      <c r="G27" s="69">
        <f t="shared" si="0"/>
        <v>176269.24137931038</v>
      </c>
      <c r="H27" s="70">
        <f t="shared" si="0"/>
        <v>176269.24137931038</v>
      </c>
      <c r="I27" s="70">
        <f t="shared" si="0"/>
        <v>176269.24137931038</v>
      </c>
      <c r="J27" s="71">
        <f t="shared" si="0"/>
        <v>153677</v>
      </c>
      <c r="K27" s="70">
        <f t="shared" si="3"/>
        <v>682484.7241379311</v>
      </c>
      <c r="L27" s="70">
        <v>8000</v>
      </c>
      <c r="M27" s="70">
        <v>600</v>
      </c>
      <c r="N27" s="72">
        <v>600</v>
      </c>
      <c r="O27" s="73">
        <f t="shared" si="1"/>
        <v>36.152761459350586</v>
      </c>
      <c r="P27" s="74">
        <f t="shared" si="4"/>
        <v>2410.863804718544</v>
      </c>
      <c r="Q27" s="74">
        <f t="shared" si="5"/>
        <v>4.450491905212402</v>
      </c>
      <c r="R27" s="75">
        <f t="shared" si="6"/>
        <v>2451.467058083107</v>
      </c>
      <c r="S27" s="76">
        <f t="shared" si="7"/>
        <v>2.450837825272418</v>
      </c>
      <c r="T27" s="77">
        <f t="shared" si="2"/>
        <v>5.251795339869468</v>
      </c>
      <c r="U27" s="78">
        <f t="shared" si="2"/>
        <v>10.853710369063567</v>
      </c>
      <c r="V27" s="78">
        <f t="shared" si="2"/>
        <v>22.057540427451762</v>
      </c>
      <c r="W27" s="79">
        <f t="shared" si="2"/>
        <v>44.46520054422816</v>
      </c>
    </row>
    <row r="28" spans="2:23" ht="14.25">
      <c r="B28" s="65" t="s">
        <v>26</v>
      </c>
      <c r="C28" s="66" t="s">
        <v>23</v>
      </c>
      <c r="D28" s="67" t="s">
        <v>23</v>
      </c>
      <c r="E28" s="68"/>
      <c r="F28" s="66"/>
      <c r="G28" s="69">
        <f t="shared" si="0"/>
        <v>176269.24137931038</v>
      </c>
      <c r="H28" s="70">
        <f t="shared" si="0"/>
        <v>153677</v>
      </c>
      <c r="I28" s="70">
        <f t="shared" si="0"/>
        <v>153677</v>
      </c>
      <c r="J28" s="71">
        <f t="shared" si="0"/>
        <v>0</v>
      </c>
      <c r="K28" s="70">
        <f t="shared" si="3"/>
        <v>483623.2413793104</v>
      </c>
      <c r="L28" s="70">
        <v>8000</v>
      </c>
      <c r="M28" s="70">
        <v>600</v>
      </c>
      <c r="N28" s="72">
        <v>600</v>
      </c>
      <c r="O28" s="73">
        <f t="shared" si="1"/>
        <v>30.1274471282959</v>
      </c>
      <c r="P28" s="74">
        <f t="shared" si="4"/>
        <v>1722.10177132179</v>
      </c>
      <c r="Q28" s="74">
        <f t="shared" si="5"/>
        <v>4.450491905212402</v>
      </c>
      <c r="R28" s="75">
        <f t="shared" si="6"/>
        <v>1756.6797103552983</v>
      </c>
      <c r="S28" s="76">
        <f t="shared" si="7"/>
        <v>3.4201728169013768</v>
      </c>
      <c r="T28" s="77">
        <f t="shared" si="2"/>
        <v>7.32894175050295</v>
      </c>
      <c r="U28" s="78">
        <f t="shared" si="2"/>
        <v>15.146479617706097</v>
      </c>
      <c r="V28" s="78">
        <f t="shared" si="2"/>
        <v>30.78155535211239</v>
      </c>
      <c r="W28" s="79">
        <f t="shared" si="2"/>
        <v>62.05170682092498</v>
      </c>
    </row>
    <row r="29" spans="2:30" ht="14.25">
      <c r="B29" s="65" t="s">
        <v>26</v>
      </c>
      <c r="C29" s="66" t="s">
        <v>23</v>
      </c>
      <c r="D29" s="67" t="s">
        <v>23</v>
      </c>
      <c r="E29" s="68" t="s">
        <v>23</v>
      </c>
      <c r="F29" s="66"/>
      <c r="G29" s="69">
        <f t="shared" si="0"/>
        <v>176269.24137931038</v>
      </c>
      <c r="H29" s="70">
        <f t="shared" si="0"/>
        <v>153677</v>
      </c>
      <c r="I29" s="70">
        <f t="shared" si="0"/>
        <v>153677</v>
      </c>
      <c r="J29" s="71">
        <f t="shared" si="0"/>
        <v>153677</v>
      </c>
      <c r="K29" s="70">
        <f t="shared" si="3"/>
        <v>637300.2413793104</v>
      </c>
      <c r="L29" s="70">
        <v>8000</v>
      </c>
      <c r="M29" s="70">
        <v>600</v>
      </c>
      <c r="N29" s="72">
        <v>600</v>
      </c>
      <c r="O29" s="73">
        <f t="shared" si="1"/>
        <v>36.152761459350586</v>
      </c>
      <c r="P29" s="74">
        <f t="shared" si="4"/>
        <v>2255.7351941733527</v>
      </c>
      <c r="Q29" s="74">
        <f t="shared" si="5"/>
        <v>4.450491905212402</v>
      </c>
      <c r="R29" s="75">
        <f t="shared" si="6"/>
        <v>2296.3384475379157</v>
      </c>
      <c r="S29" s="76">
        <f t="shared" si="7"/>
        <v>2.616403605401103</v>
      </c>
      <c r="T29" s="77">
        <f t="shared" si="2"/>
        <v>5.606579154430936</v>
      </c>
      <c r="U29" s="78">
        <f t="shared" si="2"/>
        <v>11.5869302524906</v>
      </c>
      <c r="V29" s="78">
        <f t="shared" si="2"/>
        <v>23.547632448609928</v>
      </c>
      <c r="W29" s="79">
        <f t="shared" si="2"/>
        <v>47.46903684084859</v>
      </c>
      <c r="AD29" s="83"/>
    </row>
    <row r="30" spans="2:23" ht="14.25">
      <c r="B30" s="65" t="s">
        <v>23</v>
      </c>
      <c r="C30" s="66" t="s">
        <v>26</v>
      </c>
      <c r="D30" s="67" t="s">
        <v>26</v>
      </c>
      <c r="E30" s="68"/>
      <c r="F30" s="66"/>
      <c r="G30" s="69">
        <f t="shared" si="0"/>
        <v>153677</v>
      </c>
      <c r="H30" s="70">
        <f t="shared" si="0"/>
        <v>176269.24137931038</v>
      </c>
      <c r="I30" s="70">
        <f t="shared" si="0"/>
        <v>176269.24137931038</v>
      </c>
      <c r="J30" s="71">
        <f t="shared" si="0"/>
        <v>0</v>
      </c>
      <c r="K30" s="70">
        <f t="shared" si="3"/>
        <v>506215.48275862075</v>
      </c>
      <c r="L30" s="70">
        <v>8000</v>
      </c>
      <c r="M30" s="70">
        <v>600</v>
      </c>
      <c r="N30" s="72">
        <v>600</v>
      </c>
      <c r="O30" s="73">
        <f t="shared" si="1"/>
        <v>30.1274471282959</v>
      </c>
      <c r="P30" s="74">
        <f t="shared" si="4"/>
        <v>1799.666076594386</v>
      </c>
      <c r="Q30" s="74">
        <f t="shared" si="5"/>
        <v>4.450491905212402</v>
      </c>
      <c r="R30" s="75">
        <f t="shared" si="6"/>
        <v>1834.2440156278942</v>
      </c>
      <c r="S30" s="76">
        <f t="shared" si="7"/>
        <v>3.2755446615442163</v>
      </c>
      <c r="T30" s="77">
        <f t="shared" si="2"/>
        <v>7.019024274737606</v>
      </c>
      <c r="U30" s="78">
        <f t="shared" si="2"/>
        <v>14.505983501124389</v>
      </c>
      <c r="V30" s="78">
        <f t="shared" si="2"/>
        <v>29.479901953897944</v>
      </c>
      <c r="W30" s="79">
        <f t="shared" si="2"/>
        <v>59.427738859445064</v>
      </c>
    </row>
    <row r="31" spans="2:23" ht="14.25">
      <c r="B31" s="65" t="s">
        <v>23</v>
      </c>
      <c r="C31" s="66" t="s">
        <v>26</v>
      </c>
      <c r="D31" s="67" t="s">
        <v>26</v>
      </c>
      <c r="E31" s="68" t="s">
        <v>23</v>
      </c>
      <c r="F31" s="66"/>
      <c r="G31" s="69">
        <f t="shared" si="0"/>
        <v>153677</v>
      </c>
      <c r="H31" s="70">
        <f t="shared" si="0"/>
        <v>176269.24137931038</v>
      </c>
      <c r="I31" s="70">
        <f t="shared" si="0"/>
        <v>176269.24137931038</v>
      </c>
      <c r="J31" s="71">
        <f t="shared" si="0"/>
        <v>153677</v>
      </c>
      <c r="K31" s="70">
        <f t="shared" si="3"/>
        <v>659892.4827586208</v>
      </c>
      <c r="L31" s="70">
        <v>8000</v>
      </c>
      <c r="M31" s="70">
        <v>600</v>
      </c>
      <c r="N31" s="72">
        <v>600</v>
      </c>
      <c r="O31" s="73">
        <f t="shared" si="1"/>
        <v>36.152761459350586</v>
      </c>
      <c r="P31" s="74">
        <f t="shared" si="4"/>
        <v>2333.299499445948</v>
      </c>
      <c r="Q31" s="74">
        <f t="shared" si="5"/>
        <v>4.450491905212402</v>
      </c>
      <c r="R31" s="75">
        <f t="shared" si="6"/>
        <v>2373.902752810511</v>
      </c>
      <c r="S31" s="76">
        <f t="shared" si="7"/>
        <v>2.5309158878754436</v>
      </c>
      <c r="T31" s="77">
        <f t="shared" si="2"/>
        <v>5.423391188304523</v>
      </c>
      <c r="U31" s="78">
        <f t="shared" si="2"/>
        <v>11.208341789162679</v>
      </c>
      <c r="V31" s="78">
        <f t="shared" si="2"/>
        <v>22.778242990878994</v>
      </c>
      <c r="W31" s="79">
        <f t="shared" si="2"/>
        <v>45.91804539431162</v>
      </c>
    </row>
    <row r="32" spans="2:23" ht="14.25">
      <c r="B32" s="65" t="s">
        <v>23</v>
      </c>
      <c r="C32" s="66" t="s">
        <v>23</v>
      </c>
      <c r="D32" s="67" t="s">
        <v>23</v>
      </c>
      <c r="E32" s="68"/>
      <c r="F32" s="66"/>
      <c r="G32" s="69">
        <f t="shared" si="0"/>
        <v>153677</v>
      </c>
      <c r="H32" s="70">
        <f t="shared" si="0"/>
        <v>153677</v>
      </c>
      <c r="I32" s="70">
        <f t="shared" si="0"/>
        <v>153677</v>
      </c>
      <c r="J32" s="71">
        <f t="shared" si="0"/>
        <v>0</v>
      </c>
      <c r="K32" s="70">
        <f t="shared" si="3"/>
        <v>461031</v>
      </c>
      <c r="L32" s="70">
        <v>8000</v>
      </c>
      <c r="M32" s="70">
        <v>600</v>
      </c>
      <c r="N32" s="72">
        <v>600</v>
      </c>
      <c r="O32" s="73">
        <f t="shared" si="1"/>
        <v>30.1274471282959</v>
      </c>
      <c r="P32" s="74">
        <f t="shared" si="4"/>
        <v>1644.5374660491943</v>
      </c>
      <c r="Q32" s="74">
        <f t="shared" si="5"/>
        <v>4.450491905212402</v>
      </c>
      <c r="R32" s="75">
        <f t="shared" si="6"/>
        <v>1679.1154050827026</v>
      </c>
      <c r="S32" s="76">
        <f t="shared" si="7"/>
        <v>3.5781627487739307</v>
      </c>
      <c r="T32" s="77">
        <f t="shared" si="2"/>
        <v>7.667491604515566</v>
      </c>
      <c r="U32" s="78">
        <f t="shared" si="2"/>
        <v>15.846149315998835</v>
      </c>
      <c r="V32" s="78">
        <f t="shared" si="2"/>
        <v>32.20346473896538</v>
      </c>
      <c r="W32" s="79">
        <f t="shared" si="2"/>
        <v>64.91809558489845</v>
      </c>
    </row>
    <row r="33" spans="2:23" ht="14.25">
      <c r="B33" s="65" t="s">
        <v>23</v>
      </c>
      <c r="C33" s="66" t="s">
        <v>23</v>
      </c>
      <c r="D33" s="67" t="s">
        <v>23</v>
      </c>
      <c r="E33" s="68" t="s">
        <v>23</v>
      </c>
      <c r="F33" s="66"/>
      <c r="G33" s="69">
        <f t="shared" si="0"/>
        <v>153677</v>
      </c>
      <c r="H33" s="70">
        <f t="shared" si="0"/>
        <v>153677</v>
      </c>
      <c r="I33" s="70">
        <f t="shared" si="0"/>
        <v>153677</v>
      </c>
      <c r="J33" s="71">
        <f t="shared" si="0"/>
        <v>153677</v>
      </c>
      <c r="K33" s="70">
        <f t="shared" si="3"/>
        <v>614708</v>
      </c>
      <c r="L33" s="70">
        <v>8000</v>
      </c>
      <c r="M33" s="70">
        <v>600</v>
      </c>
      <c r="N33" s="72">
        <v>600</v>
      </c>
      <c r="O33" s="73">
        <f t="shared" si="1"/>
        <v>36.152761459350586</v>
      </c>
      <c r="P33" s="74">
        <f t="shared" si="4"/>
        <v>2178.170888900757</v>
      </c>
      <c r="Q33" s="74">
        <f t="shared" si="5"/>
        <v>4.450491905212402</v>
      </c>
      <c r="R33" s="75">
        <f t="shared" si="6"/>
        <v>2218.77414226532</v>
      </c>
      <c r="S33" s="76">
        <f t="shared" si="7"/>
        <v>2.7078683129167835</v>
      </c>
      <c r="T33" s="77">
        <f t="shared" si="2"/>
        <v>5.80257495625025</v>
      </c>
      <c r="U33" s="78">
        <f t="shared" si="2"/>
        <v>11.991988242917184</v>
      </c>
      <c r="V33" s="78">
        <f t="shared" si="2"/>
        <v>24.370814816251052</v>
      </c>
      <c r="W33" s="79">
        <f t="shared" si="2"/>
        <v>49.12846796291879</v>
      </c>
    </row>
    <row r="34" spans="2:23" ht="14.25">
      <c r="B34" s="84" t="s">
        <v>17</v>
      </c>
      <c r="C34" s="85" t="s">
        <v>17</v>
      </c>
      <c r="D34" s="86"/>
      <c r="E34" s="87"/>
      <c r="F34" s="88" t="s">
        <v>0</v>
      </c>
      <c r="G34" s="89">
        <f aca="true" t="shared" si="8" ref="G34:J47">IF(B34="FHD",IF($F$34="SUPER",$D$8+$E$8*($Z$19-1),IF($F$34="HIGH",$D$9+$E$9*($Z$19-1),$D$10+$E$10*($Z$19-1))),IF(B34="HD",IF($F$34="SUPER",$D$11+$E$11*($Z$20-1),IF($F$34="HIGH",$D$12+$E$12*($Z$20-1),$D$13+$E$13*($Z$20-1))),IF(B34="D1",IF($F$34="SUPER",$D$14+$E$14*($Z$21-1),IF($F$34="HIGH",$D$15+$E$15*($Z$21-1),$D$16+$E$16*($Z$21-1))),0)))</f>
        <v>293782.0689655172</v>
      </c>
      <c r="H34" s="90">
        <f t="shared" si="8"/>
        <v>293782.0689655172</v>
      </c>
      <c r="I34" s="90">
        <f t="shared" si="8"/>
        <v>0</v>
      </c>
      <c r="J34" s="91">
        <f t="shared" si="8"/>
        <v>0</v>
      </c>
      <c r="K34" s="90">
        <f t="shared" si="3"/>
        <v>587564.1379310344</v>
      </c>
      <c r="L34" s="90">
        <v>8000</v>
      </c>
      <c r="M34" s="90">
        <v>600</v>
      </c>
      <c r="N34" s="92">
        <v>600</v>
      </c>
      <c r="O34" s="93">
        <f t="shared" si="1"/>
        <v>24.10213279724121</v>
      </c>
      <c r="P34" s="94">
        <f t="shared" si="4"/>
        <v>2072.929205466961</v>
      </c>
      <c r="Q34" s="94">
        <f t="shared" si="5"/>
        <v>4.450491905212402</v>
      </c>
      <c r="R34" s="95">
        <f t="shared" si="6"/>
        <v>2101.4818301694145</v>
      </c>
      <c r="S34" s="96">
        <f>IF(((S$19-1)*1000*1000*1000/1024/1024)/$R34*0.9&lt;166.7,((S$19-1)*1000*1000*1000/1024/1024)/$R34*0.9,166.7)</f>
        <v>2.8590055393793334</v>
      </c>
      <c r="T34" s="97">
        <f t="shared" si="2"/>
        <v>6.1264404415271425</v>
      </c>
      <c r="U34" s="98">
        <f t="shared" si="2"/>
        <v>12.661310245822762</v>
      </c>
      <c r="V34" s="98">
        <f t="shared" si="2"/>
        <v>25.731049854414</v>
      </c>
      <c r="W34" s="99">
        <f t="shared" si="2"/>
        <v>51.87052907159647</v>
      </c>
    </row>
    <row r="35" spans="2:23" ht="14.25">
      <c r="B35" s="65" t="s">
        <v>17</v>
      </c>
      <c r="C35" s="66" t="s">
        <v>17</v>
      </c>
      <c r="D35" s="67"/>
      <c r="E35" s="68" t="s">
        <v>22</v>
      </c>
      <c r="F35" s="66"/>
      <c r="G35" s="69">
        <f t="shared" si="8"/>
        <v>293782.0689655172</v>
      </c>
      <c r="H35" s="70">
        <f t="shared" si="8"/>
        <v>293782.0689655172</v>
      </c>
      <c r="I35" s="70">
        <f t="shared" si="8"/>
        <v>0</v>
      </c>
      <c r="J35" s="71">
        <f t="shared" si="8"/>
        <v>115258</v>
      </c>
      <c r="K35" s="70">
        <f t="shared" si="3"/>
        <v>702822.1379310344</v>
      </c>
      <c r="L35" s="70">
        <v>8000</v>
      </c>
      <c r="M35" s="70">
        <v>600</v>
      </c>
      <c r="N35" s="72">
        <v>600</v>
      </c>
      <c r="O35" s="73">
        <f t="shared" si="1"/>
        <v>30.1274471282959</v>
      </c>
      <c r="P35" s="74">
        <f t="shared" si="4"/>
        <v>2474.661459495281</v>
      </c>
      <c r="Q35" s="74">
        <f t="shared" si="5"/>
        <v>4.450491905212402</v>
      </c>
      <c r="R35" s="75">
        <f t="shared" si="6"/>
        <v>2509.2393985287895</v>
      </c>
      <c r="S35" s="76">
        <f aca="true" t="shared" si="9" ref="S35:W50">IF(((S$19-1)*1000*1000*1000/1024/1024)/$R35*0.9&lt;166.7,((S$19-1)*1000*1000*1000/1024/1024)/$R35*0.9,166.7)</f>
        <v>2.394410113631269</v>
      </c>
      <c r="T35" s="77">
        <f t="shared" si="2"/>
        <v>5.130878814924147</v>
      </c>
      <c r="U35" s="78">
        <f t="shared" si="2"/>
        <v>10.603816217509905</v>
      </c>
      <c r="V35" s="78">
        <f t="shared" si="2"/>
        <v>21.54969102268142</v>
      </c>
      <c r="W35" s="79">
        <f t="shared" si="2"/>
        <v>43.44144063302445</v>
      </c>
    </row>
    <row r="36" spans="2:23" ht="14.25">
      <c r="B36" s="65" t="s">
        <v>17</v>
      </c>
      <c r="C36" s="66" t="s">
        <v>25</v>
      </c>
      <c r="D36" s="67" t="s">
        <v>25</v>
      </c>
      <c r="E36" s="68"/>
      <c r="F36" s="66"/>
      <c r="G36" s="69">
        <f t="shared" si="8"/>
        <v>293782.0689655172</v>
      </c>
      <c r="H36" s="70">
        <f t="shared" si="8"/>
        <v>146891.0344827586</v>
      </c>
      <c r="I36" s="70">
        <f t="shared" si="8"/>
        <v>146891.0344827586</v>
      </c>
      <c r="J36" s="71">
        <f t="shared" si="8"/>
        <v>0</v>
      </c>
      <c r="K36" s="70">
        <f t="shared" si="3"/>
        <v>587564.1379310344</v>
      </c>
      <c r="L36" s="70">
        <v>8000</v>
      </c>
      <c r="M36" s="70">
        <v>600</v>
      </c>
      <c r="N36" s="72">
        <v>600</v>
      </c>
      <c r="O36" s="73">
        <f t="shared" si="1"/>
        <v>30.1274471282959</v>
      </c>
      <c r="P36" s="74">
        <f t="shared" si="4"/>
        <v>2078.9545197980156</v>
      </c>
      <c r="Q36" s="74">
        <f t="shared" si="5"/>
        <v>4.450491905212402</v>
      </c>
      <c r="R36" s="75">
        <f t="shared" si="6"/>
        <v>2113.532458831524</v>
      </c>
      <c r="S36" s="76">
        <f t="shared" si="9"/>
        <v>2.8427044818989944</v>
      </c>
      <c r="T36" s="77">
        <f t="shared" si="9"/>
        <v>6.091509604069274</v>
      </c>
      <c r="U36" s="78">
        <f t="shared" si="9"/>
        <v>12.589119848409833</v>
      </c>
      <c r="V36" s="78">
        <f t="shared" si="9"/>
        <v>25.58434033709095</v>
      </c>
      <c r="W36" s="79">
        <f t="shared" si="9"/>
        <v>51.57478131445318</v>
      </c>
    </row>
    <row r="37" spans="2:23" ht="14.25">
      <c r="B37" s="65" t="s">
        <v>17</v>
      </c>
      <c r="C37" s="66" t="s">
        <v>25</v>
      </c>
      <c r="D37" s="67" t="s">
        <v>25</v>
      </c>
      <c r="E37" s="68" t="s">
        <v>22</v>
      </c>
      <c r="F37" s="66"/>
      <c r="G37" s="69">
        <f t="shared" si="8"/>
        <v>293782.0689655172</v>
      </c>
      <c r="H37" s="70">
        <f t="shared" si="8"/>
        <v>146891.0344827586</v>
      </c>
      <c r="I37" s="70">
        <f t="shared" si="8"/>
        <v>146891.0344827586</v>
      </c>
      <c r="J37" s="71">
        <f t="shared" si="8"/>
        <v>115258</v>
      </c>
      <c r="K37" s="70">
        <f t="shared" si="3"/>
        <v>702822.1379310344</v>
      </c>
      <c r="L37" s="70">
        <v>8000</v>
      </c>
      <c r="M37" s="70">
        <v>600</v>
      </c>
      <c r="N37" s="72">
        <v>600</v>
      </c>
      <c r="O37" s="73">
        <f t="shared" si="1"/>
        <v>36.152761459350586</v>
      </c>
      <c r="P37" s="74">
        <f t="shared" si="4"/>
        <v>2480.686773826336</v>
      </c>
      <c r="Q37" s="74">
        <f t="shared" si="5"/>
        <v>4.450491905212402</v>
      </c>
      <c r="R37" s="75">
        <f t="shared" si="6"/>
        <v>2521.290027190899</v>
      </c>
      <c r="S37" s="76">
        <f t="shared" si="9"/>
        <v>2.3829659137046475</v>
      </c>
      <c r="T37" s="77">
        <f t="shared" si="9"/>
        <v>5.106355529367101</v>
      </c>
      <c r="U37" s="78">
        <f t="shared" si="9"/>
        <v>10.553134760692009</v>
      </c>
      <c r="V37" s="78">
        <f t="shared" si="9"/>
        <v>21.446693223341825</v>
      </c>
      <c r="W37" s="79">
        <f t="shared" si="9"/>
        <v>43.23381014864145</v>
      </c>
    </row>
    <row r="38" spans="2:23" ht="14.25">
      <c r="B38" s="65" t="s">
        <v>17</v>
      </c>
      <c r="C38" s="66" t="s">
        <v>22</v>
      </c>
      <c r="D38" s="67" t="s">
        <v>22</v>
      </c>
      <c r="E38" s="68"/>
      <c r="F38" s="66"/>
      <c r="G38" s="69">
        <f t="shared" si="8"/>
        <v>293782.0689655172</v>
      </c>
      <c r="H38" s="70">
        <f t="shared" si="8"/>
        <v>115258</v>
      </c>
      <c r="I38" s="70">
        <f t="shared" si="8"/>
        <v>115258</v>
      </c>
      <c r="J38" s="71">
        <f t="shared" si="8"/>
        <v>0</v>
      </c>
      <c r="K38" s="70">
        <f t="shared" si="3"/>
        <v>524298.0689655172</v>
      </c>
      <c r="L38" s="70">
        <v>8000</v>
      </c>
      <c r="M38" s="70">
        <v>600</v>
      </c>
      <c r="N38" s="72">
        <v>600</v>
      </c>
      <c r="O38" s="73">
        <f t="shared" si="1"/>
        <v>30.1274471282959</v>
      </c>
      <c r="P38" s="74">
        <f t="shared" si="4"/>
        <v>1861.7477095373745</v>
      </c>
      <c r="Q38" s="74">
        <f t="shared" si="5"/>
        <v>4.450491905212402</v>
      </c>
      <c r="R38" s="75">
        <f t="shared" si="6"/>
        <v>1896.3256485708828</v>
      </c>
      <c r="S38" s="76">
        <f t="shared" si="9"/>
        <v>3.1683103573941858</v>
      </c>
      <c r="T38" s="77">
        <f t="shared" si="9"/>
        <v>6.789236480130398</v>
      </c>
      <c r="U38" s="78">
        <f t="shared" si="9"/>
        <v>14.031088725602823</v>
      </c>
      <c r="V38" s="78">
        <f t="shared" si="9"/>
        <v>28.514793216547673</v>
      </c>
      <c r="W38" s="79">
        <f t="shared" si="9"/>
        <v>57.48220219843738</v>
      </c>
    </row>
    <row r="39" spans="2:23" ht="14.25">
      <c r="B39" s="65" t="s">
        <v>17</v>
      </c>
      <c r="C39" s="66" t="s">
        <v>22</v>
      </c>
      <c r="D39" s="67" t="s">
        <v>22</v>
      </c>
      <c r="E39" s="68" t="s">
        <v>22</v>
      </c>
      <c r="F39" s="66"/>
      <c r="G39" s="69">
        <f t="shared" si="8"/>
        <v>293782.0689655172</v>
      </c>
      <c r="H39" s="70">
        <f t="shared" si="8"/>
        <v>115258</v>
      </c>
      <c r="I39" s="70">
        <f t="shared" si="8"/>
        <v>115258</v>
      </c>
      <c r="J39" s="71">
        <f t="shared" si="8"/>
        <v>115258</v>
      </c>
      <c r="K39" s="70">
        <f t="shared" si="3"/>
        <v>639556.0689655172</v>
      </c>
      <c r="L39" s="70">
        <v>8000</v>
      </c>
      <c r="M39" s="70">
        <v>600</v>
      </c>
      <c r="N39" s="72">
        <v>600</v>
      </c>
      <c r="O39" s="73">
        <f t="shared" si="1"/>
        <v>36.152761459350586</v>
      </c>
      <c r="P39" s="74">
        <f t="shared" si="4"/>
        <v>2263.479963565695</v>
      </c>
      <c r="Q39" s="74">
        <f t="shared" si="5"/>
        <v>4.450491905212402</v>
      </c>
      <c r="R39" s="75">
        <f t="shared" si="6"/>
        <v>2304.083216930258</v>
      </c>
      <c r="S39" s="76">
        <f t="shared" si="9"/>
        <v>2.6076090261028253</v>
      </c>
      <c r="T39" s="77">
        <f t="shared" si="9"/>
        <v>5.587733627363198</v>
      </c>
      <c r="U39" s="78">
        <f t="shared" si="9"/>
        <v>11.547982829883942</v>
      </c>
      <c r="V39" s="78">
        <f t="shared" si="9"/>
        <v>23.468481234925427</v>
      </c>
      <c r="W39" s="79">
        <f t="shared" si="9"/>
        <v>47.309478045008404</v>
      </c>
    </row>
    <row r="40" spans="2:23" ht="14.25">
      <c r="B40" s="65" t="s">
        <v>25</v>
      </c>
      <c r="C40" s="66" t="s">
        <v>25</v>
      </c>
      <c r="D40" s="67" t="s">
        <v>25</v>
      </c>
      <c r="E40" s="68"/>
      <c r="F40" s="66"/>
      <c r="G40" s="69">
        <f t="shared" si="8"/>
        <v>146891.0344827586</v>
      </c>
      <c r="H40" s="70">
        <f t="shared" si="8"/>
        <v>146891.0344827586</v>
      </c>
      <c r="I40" s="70">
        <f t="shared" si="8"/>
        <v>146891.0344827586</v>
      </c>
      <c r="J40" s="71">
        <f t="shared" si="8"/>
        <v>0</v>
      </c>
      <c r="K40" s="70">
        <f t="shared" si="3"/>
        <v>440673.1034482758</v>
      </c>
      <c r="L40" s="70">
        <v>8000</v>
      </c>
      <c r="M40" s="70">
        <v>600</v>
      </c>
      <c r="N40" s="72">
        <v>600</v>
      </c>
      <c r="O40" s="73">
        <f t="shared" si="1"/>
        <v>30.1274471282959</v>
      </c>
      <c r="P40" s="74">
        <f t="shared" si="4"/>
        <v>1574.6441749704295</v>
      </c>
      <c r="Q40" s="74">
        <f t="shared" si="5"/>
        <v>4.450491905212402</v>
      </c>
      <c r="R40" s="75">
        <f t="shared" si="6"/>
        <v>1609.2221140039378</v>
      </c>
      <c r="S40" s="76">
        <f t="shared" si="9"/>
        <v>3.7335729735967784</v>
      </c>
      <c r="T40" s="77">
        <f t="shared" si="9"/>
        <v>8.000513514850239</v>
      </c>
      <c r="U40" s="78">
        <f t="shared" si="9"/>
        <v>16.53439459735716</v>
      </c>
      <c r="V40" s="78">
        <f t="shared" si="9"/>
        <v>33.602156762370996</v>
      </c>
      <c r="W40" s="79">
        <f t="shared" si="9"/>
        <v>67.73768109239869</v>
      </c>
    </row>
    <row r="41" spans="2:23" ht="14.25">
      <c r="B41" s="65" t="s">
        <v>25</v>
      </c>
      <c r="C41" s="66" t="s">
        <v>25</v>
      </c>
      <c r="D41" s="67" t="s">
        <v>25</v>
      </c>
      <c r="E41" s="68" t="s">
        <v>22</v>
      </c>
      <c r="F41" s="66"/>
      <c r="G41" s="69">
        <f t="shared" si="8"/>
        <v>146891.0344827586</v>
      </c>
      <c r="H41" s="70">
        <f t="shared" si="8"/>
        <v>146891.0344827586</v>
      </c>
      <c r="I41" s="70">
        <f t="shared" si="8"/>
        <v>146891.0344827586</v>
      </c>
      <c r="J41" s="71">
        <f t="shared" si="8"/>
        <v>115258</v>
      </c>
      <c r="K41" s="70">
        <f t="shared" si="3"/>
        <v>555931.1034482758</v>
      </c>
      <c r="L41" s="70">
        <v>8000</v>
      </c>
      <c r="M41" s="70">
        <v>600</v>
      </c>
      <c r="N41" s="72">
        <v>600</v>
      </c>
      <c r="O41" s="73">
        <f t="shared" si="1"/>
        <v>36.152761459350586</v>
      </c>
      <c r="P41" s="74">
        <f t="shared" si="4"/>
        <v>1976.3764289987498</v>
      </c>
      <c r="Q41" s="74">
        <f t="shared" si="5"/>
        <v>4.450491905212402</v>
      </c>
      <c r="R41" s="75">
        <f t="shared" si="6"/>
        <v>2016.9796823633128</v>
      </c>
      <c r="S41" s="76">
        <f t="shared" si="9"/>
        <v>2.9787846877662028</v>
      </c>
      <c r="T41" s="77">
        <f t="shared" si="9"/>
        <v>6.383110045213291</v>
      </c>
      <c r="U41" s="78">
        <f t="shared" si="9"/>
        <v>13.191760760107469</v>
      </c>
      <c r="V41" s="78">
        <f t="shared" si="9"/>
        <v>26.809062189895823</v>
      </c>
      <c r="W41" s="79">
        <f t="shared" si="9"/>
        <v>54.04366504947254</v>
      </c>
    </row>
    <row r="42" spans="2:23" ht="14.25">
      <c r="B42" s="65" t="s">
        <v>25</v>
      </c>
      <c r="C42" s="66" t="s">
        <v>22</v>
      </c>
      <c r="D42" s="67" t="s">
        <v>22</v>
      </c>
      <c r="E42" s="68"/>
      <c r="F42" s="66"/>
      <c r="G42" s="69">
        <f t="shared" si="8"/>
        <v>146891.0344827586</v>
      </c>
      <c r="H42" s="70">
        <f t="shared" si="8"/>
        <v>115258</v>
      </c>
      <c r="I42" s="70">
        <f t="shared" si="8"/>
        <v>115258</v>
      </c>
      <c r="J42" s="71">
        <f t="shared" si="8"/>
        <v>0</v>
      </c>
      <c r="K42" s="70">
        <f t="shared" si="3"/>
        <v>377407.0344827586</v>
      </c>
      <c r="L42" s="70">
        <v>8000</v>
      </c>
      <c r="M42" s="70">
        <v>600</v>
      </c>
      <c r="N42" s="72">
        <v>600</v>
      </c>
      <c r="O42" s="73">
        <f t="shared" si="1"/>
        <v>30.1274471282959</v>
      </c>
      <c r="P42" s="74">
        <f t="shared" si="4"/>
        <v>1357.4373647097884</v>
      </c>
      <c r="Q42" s="74">
        <f t="shared" si="5"/>
        <v>4.450491905212402</v>
      </c>
      <c r="R42" s="75">
        <f t="shared" si="6"/>
        <v>1392.0153037432967</v>
      </c>
      <c r="S42" s="76">
        <f t="shared" si="9"/>
        <v>4.3161509627104975</v>
      </c>
      <c r="T42" s="77">
        <f t="shared" si="9"/>
        <v>9.248894920093923</v>
      </c>
      <c r="U42" s="78">
        <f t="shared" si="9"/>
        <v>19.11438283486077</v>
      </c>
      <c r="V42" s="78">
        <f t="shared" si="9"/>
        <v>38.845358664394475</v>
      </c>
      <c r="W42" s="79">
        <f t="shared" si="9"/>
        <v>78.30731032346188</v>
      </c>
    </row>
    <row r="43" spans="2:23" ht="14.25">
      <c r="B43" s="65" t="s">
        <v>25</v>
      </c>
      <c r="C43" s="66" t="s">
        <v>22</v>
      </c>
      <c r="D43" s="67" t="s">
        <v>22</v>
      </c>
      <c r="E43" s="68" t="s">
        <v>22</v>
      </c>
      <c r="F43" s="66"/>
      <c r="G43" s="69">
        <f t="shared" si="8"/>
        <v>146891.0344827586</v>
      </c>
      <c r="H43" s="70">
        <f t="shared" si="8"/>
        <v>115258</v>
      </c>
      <c r="I43" s="70">
        <f t="shared" si="8"/>
        <v>115258</v>
      </c>
      <c r="J43" s="71">
        <f t="shared" si="8"/>
        <v>115258</v>
      </c>
      <c r="K43" s="70">
        <f t="shared" si="3"/>
        <v>492665.0344827586</v>
      </c>
      <c r="L43" s="70">
        <v>8000</v>
      </c>
      <c r="M43" s="70">
        <v>600</v>
      </c>
      <c r="N43" s="72">
        <v>600</v>
      </c>
      <c r="O43" s="73">
        <f t="shared" si="1"/>
        <v>36.152761459350586</v>
      </c>
      <c r="P43" s="74">
        <f t="shared" si="4"/>
        <v>1759.1696187381087</v>
      </c>
      <c r="Q43" s="74">
        <f t="shared" si="5"/>
        <v>4.450491905212402</v>
      </c>
      <c r="R43" s="75">
        <f t="shared" si="6"/>
        <v>1799.7728721026717</v>
      </c>
      <c r="S43" s="76">
        <f t="shared" si="9"/>
        <v>3.338281338989217</v>
      </c>
      <c r="T43" s="77">
        <f t="shared" si="9"/>
        <v>7.15346001211975</v>
      </c>
      <c r="U43" s="78">
        <f t="shared" si="9"/>
        <v>14.783817358380817</v>
      </c>
      <c r="V43" s="78">
        <f t="shared" si="9"/>
        <v>30.044532050902948</v>
      </c>
      <c r="W43" s="79">
        <f t="shared" si="9"/>
        <v>60.56596143594722</v>
      </c>
    </row>
    <row r="44" spans="2:23" ht="14.25">
      <c r="B44" s="65" t="s">
        <v>23</v>
      </c>
      <c r="C44" s="66" t="s">
        <v>26</v>
      </c>
      <c r="D44" s="67" t="s">
        <v>26</v>
      </c>
      <c r="E44" s="68"/>
      <c r="F44" s="66"/>
      <c r="G44" s="69">
        <f t="shared" si="8"/>
        <v>115258</v>
      </c>
      <c r="H44" s="70">
        <f t="shared" si="8"/>
        <v>146891.0344827586</v>
      </c>
      <c r="I44" s="70">
        <f t="shared" si="8"/>
        <v>146891.0344827586</v>
      </c>
      <c r="J44" s="71">
        <f t="shared" si="8"/>
        <v>0</v>
      </c>
      <c r="K44" s="70">
        <f t="shared" si="3"/>
        <v>409040.0689655172</v>
      </c>
      <c r="L44" s="70">
        <v>8000</v>
      </c>
      <c r="M44" s="70">
        <v>600</v>
      </c>
      <c r="N44" s="72">
        <v>600</v>
      </c>
      <c r="O44" s="73">
        <f t="shared" si="1"/>
        <v>30.1274471282959</v>
      </c>
      <c r="P44" s="74">
        <f t="shared" si="4"/>
        <v>1466.0407698401089</v>
      </c>
      <c r="Q44" s="74">
        <f t="shared" si="5"/>
        <v>4.450491905212402</v>
      </c>
      <c r="R44" s="75">
        <f t="shared" si="6"/>
        <v>1500.6187088736172</v>
      </c>
      <c r="S44" s="76">
        <f t="shared" si="9"/>
        <v>4.003780679150112</v>
      </c>
      <c r="T44" s="77">
        <f t="shared" si="9"/>
        <v>8.57953002675024</v>
      </c>
      <c r="U44" s="78">
        <f t="shared" si="9"/>
        <v>17.731028721950494</v>
      </c>
      <c r="V44" s="78">
        <f t="shared" si="9"/>
        <v>36.03402611235101</v>
      </c>
      <c r="W44" s="79">
        <f t="shared" si="9"/>
        <v>72.64002089315203</v>
      </c>
    </row>
    <row r="45" spans="2:23" ht="14.25">
      <c r="B45" s="65" t="s">
        <v>23</v>
      </c>
      <c r="C45" s="66" t="s">
        <v>26</v>
      </c>
      <c r="D45" s="67" t="s">
        <v>26</v>
      </c>
      <c r="E45" s="68" t="s">
        <v>23</v>
      </c>
      <c r="F45" s="66"/>
      <c r="G45" s="69">
        <f t="shared" si="8"/>
        <v>115258</v>
      </c>
      <c r="H45" s="70">
        <f t="shared" si="8"/>
        <v>146891.0344827586</v>
      </c>
      <c r="I45" s="70">
        <f t="shared" si="8"/>
        <v>146891.0344827586</v>
      </c>
      <c r="J45" s="71">
        <f t="shared" si="8"/>
        <v>115258</v>
      </c>
      <c r="K45" s="70">
        <f t="shared" si="3"/>
        <v>524298.0689655172</v>
      </c>
      <c r="L45" s="70">
        <v>8000</v>
      </c>
      <c r="M45" s="70">
        <v>600</v>
      </c>
      <c r="N45" s="72">
        <v>600</v>
      </c>
      <c r="O45" s="73">
        <f t="shared" si="1"/>
        <v>36.152761459350586</v>
      </c>
      <c r="P45" s="74">
        <f t="shared" si="4"/>
        <v>1867.7730238684292</v>
      </c>
      <c r="Q45" s="74">
        <f t="shared" si="5"/>
        <v>4.450491905212402</v>
      </c>
      <c r="R45" s="75">
        <f t="shared" si="6"/>
        <v>1908.3762772329922</v>
      </c>
      <c r="S45" s="76">
        <f t="shared" si="9"/>
        <v>3.1483037517479286</v>
      </c>
      <c r="T45" s="77">
        <f t="shared" si="9"/>
        <v>6.746365182316991</v>
      </c>
      <c r="U45" s="78">
        <f t="shared" si="9"/>
        <v>13.942488043455114</v>
      </c>
      <c r="V45" s="78">
        <f t="shared" si="9"/>
        <v>28.33473376573136</v>
      </c>
      <c r="W45" s="79">
        <f t="shared" si="9"/>
        <v>57.11922521028386</v>
      </c>
    </row>
    <row r="46" spans="2:23" ht="14.25">
      <c r="B46" s="65" t="s">
        <v>22</v>
      </c>
      <c r="C46" s="66" t="s">
        <v>22</v>
      </c>
      <c r="D46" s="67" t="s">
        <v>22</v>
      </c>
      <c r="E46" s="68"/>
      <c r="F46" s="66"/>
      <c r="G46" s="69">
        <f t="shared" si="8"/>
        <v>115258</v>
      </c>
      <c r="H46" s="70">
        <f t="shared" si="8"/>
        <v>115258</v>
      </c>
      <c r="I46" s="70">
        <f t="shared" si="8"/>
        <v>115258</v>
      </c>
      <c r="J46" s="71">
        <f t="shared" si="8"/>
        <v>0</v>
      </c>
      <c r="K46" s="70">
        <f t="shared" si="3"/>
        <v>345774</v>
      </c>
      <c r="L46" s="70">
        <v>8000</v>
      </c>
      <c r="M46" s="70">
        <v>600</v>
      </c>
      <c r="N46" s="72">
        <v>600</v>
      </c>
      <c r="O46" s="73">
        <f t="shared" si="1"/>
        <v>30.1274471282959</v>
      </c>
      <c r="P46" s="74">
        <f t="shared" si="4"/>
        <v>1248.8339595794678</v>
      </c>
      <c r="Q46" s="74">
        <f t="shared" si="5"/>
        <v>4.450491905212402</v>
      </c>
      <c r="R46" s="75">
        <f t="shared" si="6"/>
        <v>1283.411898612976</v>
      </c>
      <c r="S46" s="76">
        <f t="shared" si="9"/>
        <v>4.681387323783246</v>
      </c>
      <c r="T46" s="77">
        <f t="shared" si="9"/>
        <v>10.031544265249813</v>
      </c>
      <c r="U46" s="78">
        <f t="shared" si="9"/>
        <v>20.731858148182948</v>
      </c>
      <c r="V46" s="78">
        <f t="shared" si="9"/>
        <v>42.13248591404921</v>
      </c>
      <c r="W46" s="79">
        <f t="shared" si="9"/>
        <v>84.93374144578176</v>
      </c>
    </row>
    <row r="47" spans="2:23" ht="14.25">
      <c r="B47" s="100" t="s">
        <v>22</v>
      </c>
      <c r="C47" s="101" t="s">
        <v>22</v>
      </c>
      <c r="D47" s="102" t="s">
        <v>22</v>
      </c>
      <c r="E47" s="103" t="s">
        <v>22</v>
      </c>
      <c r="F47" s="101"/>
      <c r="G47" s="104">
        <f t="shared" si="8"/>
        <v>115258</v>
      </c>
      <c r="H47" s="105">
        <f t="shared" si="8"/>
        <v>115258</v>
      </c>
      <c r="I47" s="105">
        <f t="shared" si="8"/>
        <v>115258</v>
      </c>
      <c r="J47" s="106">
        <f t="shared" si="8"/>
        <v>115258</v>
      </c>
      <c r="K47" s="105">
        <f t="shared" si="3"/>
        <v>461032</v>
      </c>
      <c r="L47" s="105">
        <v>8000</v>
      </c>
      <c r="M47" s="105">
        <v>600</v>
      </c>
      <c r="N47" s="107">
        <v>600</v>
      </c>
      <c r="O47" s="108">
        <f t="shared" si="1"/>
        <v>36.152761459350586</v>
      </c>
      <c r="P47" s="109">
        <f t="shared" si="4"/>
        <v>1650.566213607788</v>
      </c>
      <c r="Q47" s="109">
        <f t="shared" si="5"/>
        <v>4.450491905212402</v>
      </c>
      <c r="R47" s="110">
        <f t="shared" si="6"/>
        <v>1691.169466972351</v>
      </c>
      <c r="S47" s="111">
        <f t="shared" si="9"/>
        <v>3.5526588616311643</v>
      </c>
      <c r="T47" s="112">
        <f t="shared" si="9"/>
        <v>7.612840417781065</v>
      </c>
      <c r="U47" s="113">
        <f t="shared" si="9"/>
        <v>15.73320353008087</v>
      </c>
      <c r="V47" s="113">
        <f t="shared" si="9"/>
        <v>31.97392975468048</v>
      </c>
      <c r="W47" s="114">
        <f t="shared" si="9"/>
        <v>64.4553822038797</v>
      </c>
    </row>
    <row r="48" spans="2:23" ht="14.25">
      <c r="B48" s="65" t="s">
        <v>17</v>
      </c>
      <c r="C48" s="66" t="s">
        <v>17</v>
      </c>
      <c r="D48" s="67"/>
      <c r="E48" s="68"/>
      <c r="F48" s="115" t="s">
        <v>38</v>
      </c>
      <c r="G48" s="69">
        <f aca="true" t="shared" si="10" ref="G48:J61">IF(B48="FHD",IF($F$48="SUPER",$D$8+$E$8*($Z$19-1),IF($F$48="HIGH",$D$9+$E$9*($Z$19-1),$D$10+$E$10*($Z$19-1))),IF(B48="HD",IF($F$48="SUPER",$D$11+$E$11*($Z$20-1),IF($F$48="HIGH",$D$12+$E$12*($Z$20-1),$D$13+$E$13*($Z$20-1))),IF(B48="D1",IF($F$48="SUPER",$D$14+$E$14*($Z$21-1),IF($F$48="HIGH",$D$15+$E$15*($Z$21-1),$D$16+$E$16*($Z$21-1))),0)))</f>
        <v>235025.6551724138</v>
      </c>
      <c r="H48" s="70">
        <f t="shared" si="10"/>
        <v>235025.6551724138</v>
      </c>
      <c r="I48" s="70">
        <f t="shared" si="10"/>
        <v>0</v>
      </c>
      <c r="J48" s="71">
        <f t="shared" si="10"/>
        <v>0</v>
      </c>
      <c r="K48" s="70">
        <f t="shared" si="3"/>
        <v>470051.3103448276</v>
      </c>
      <c r="L48" s="70">
        <v>8000</v>
      </c>
      <c r="M48" s="70">
        <v>600</v>
      </c>
      <c r="N48" s="72">
        <v>600</v>
      </c>
      <c r="O48" s="73">
        <f t="shared" si="1"/>
        <v>24.10213279724121</v>
      </c>
      <c r="P48" s="74">
        <f t="shared" si="4"/>
        <v>1669.480929604892</v>
      </c>
      <c r="Q48" s="74">
        <f t="shared" si="5"/>
        <v>4.450491905212402</v>
      </c>
      <c r="R48" s="75">
        <f t="shared" si="6"/>
        <v>1698.0335543073456</v>
      </c>
      <c r="S48" s="76">
        <f>IF(((S$19-1)*1000*1000*1000/1024/1024)/$R48*0.9&lt;166.7,((S$19-1)*1000*1000*1000/1024/1024)/$R48*0.9,166.7)</f>
        <v>3.538297684470783</v>
      </c>
      <c r="T48" s="77">
        <f t="shared" si="9"/>
        <v>7.582066466723107</v>
      </c>
      <c r="U48" s="78">
        <f t="shared" si="9"/>
        <v>15.669604031227756</v>
      </c>
      <c r="V48" s="78">
        <f t="shared" si="9"/>
        <v>31.84467916023705</v>
      </c>
      <c r="W48" s="79">
        <f t="shared" si="9"/>
        <v>64.19482941825564</v>
      </c>
    </row>
    <row r="49" spans="2:23" ht="14.25">
      <c r="B49" s="65" t="s">
        <v>17</v>
      </c>
      <c r="C49" s="66" t="s">
        <v>17</v>
      </c>
      <c r="D49" s="67"/>
      <c r="E49" s="68" t="s">
        <v>22</v>
      </c>
      <c r="F49" s="66"/>
      <c r="G49" s="69">
        <f t="shared" si="10"/>
        <v>235025.6551724138</v>
      </c>
      <c r="H49" s="70">
        <f t="shared" si="10"/>
        <v>235025.6551724138</v>
      </c>
      <c r="I49" s="70">
        <f t="shared" si="10"/>
        <v>0</v>
      </c>
      <c r="J49" s="71">
        <f t="shared" si="10"/>
        <v>76838</v>
      </c>
      <c r="K49" s="70">
        <f t="shared" si="3"/>
        <v>546889.3103448276</v>
      </c>
      <c r="L49" s="70">
        <v>8000</v>
      </c>
      <c r="M49" s="70">
        <v>600</v>
      </c>
      <c r="N49" s="72">
        <v>600</v>
      </c>
      <c r="O49" s="73">
        <f t="shared" si="1"/>
        <v>30.1274471282959</v>
      </c>
      <c r="P49" s="74">
        <f t="shared" si="4"/>
        <v>1939.308581582431</v>
      </c>
      <c r="Q49" s="74">
        <f t="shared" si="5"/>
        <v>4.450491905212402</v>
      </c>
      <c r="R49" s="75">
        <f t="shared" si="6"/>
        <v>1973.8865206159394</v>
      </c>
      <c r="S49" s="76">
        <f aca="true" t="shared" si="11" ref="S49:W61">IF(((S$19-1)*1000*1000*1000/1024/1024)/$R49*0.9&lt;166.7,((S$19-1)*1000*1000*1000/1024/1024)/$R49*0.9,166.7)</f>
        <v>3.0438164152843847</v>
      </c>
      <c r="T49" s="77">
        <f t="shared" si="9"/>
        <v>6.522463747037967</v>
      </c>
      <c r="U49" s="78">
        <f t="shared" si="9"/>
        <v>13.479758410545132</v>
      </c>
      <c r="V49" s="78">
        <f t="shared" si="9"/>
        <v>27.394347737559464</v>
      </c>
      <c r="W49" s="79">
        <f t="shared" si="9"/>
        <v>55.22352639158812</v>
      </c>
    </row>
    <row r="50" spans="2:23" ht="14.25">
      <c r="B50" s="65" t="s">
        <v>17</v>
      </c>
      <c r="C50" s="66" t="s">
        <v>25</v>
      </c>
      <c r="D50" s="67" t="s">
        <v>25</v>
      </c>
      <c r="E50" s="68"/>
      <c r="F50" s="66"/>
      <c r="G50" s="69">
        <f t="shared" si="10"/>
        <v>235025.6551724138</v>
      </c>
      <c r="H50" s="70">
        <f t="shared" si="10"/>
        <v>117512.8275862069</v>
      </c>
      <c r="I50" s="70">
        <f t="shared" si="10"/>
        <v>117512.8275862069</v>
      </c>
      <c r="J50" s="71">
        <f t="shared" si="10"/>
        <v>0</v>
      </c>
      <c r="K50" s="70">
        <f t="shared" si="3"/>
        <v>470051.3103448276</v>
      </c>
      <c r="L50" s="70">
        <v>8000</v>
      </c>
      <c r="M50" s="70">
        <v>600</v>
      </c>
      <c r="N50" s="72">
        <v>600</v>
      </c>
      <c r="O50" s="73">
        <f t="shared" si="1"/>
        <v>30.1274471282959</v>
      </c>
      <c r="P50" s="74">
        <f t="shared" si="4"/>
        <v>1675.5062439359467</v>
      </c>
      <c r="Q50" s="74">
        <f t="shared" si="5"/>
        <v>4.450491905212402</v>
      </c>
      <c r="R50" s="75">
        <f t="shared" si="6"/>
        <v>1710.084182969455</v>
      </c>
      <c r="S50" s="76">
        <f t="shared" si="11"/>
        <v>3.5133639929506852</v>
      </c>
      <c r="T50" s="77">
        <f t="shared" si="9"/>
        <v>7.52863712775147</v>
      </c>
      <c r="U50" s="78">
        <f t="shared" si="9"/>
        <v>15.559183397353035</v>
      </c>
      <c r="V50" s="78">
        <f t="shared" si="9"/>
        <v>31.620275936556173</v>
      </c>
      <c r="W50" s="79">
        <f t="shared" si="9"/>
        <v>63.74246101496243</v>
      </c>
    </row>
    <row r="51" spans="2:23" ht="14.25">
      <c r="B51" s="65" t="s">
        <v>17</v>
      </c>
      <c r="C51" s="66" t="s">
        <v>25</v>
      </c>
      <c r="D51" s="67" t="s">
        <v>25</v>
      </c>
      <c r="E51" s="68" t="s">
        <v>22</v>
      </c>
      <c r="F51" s="66"/>
      <c r="G51" s="69">
        <f t="shared" si="10"/>
        <v>235025.6551724138</v>
      </c>
      <c r="H51" s="70">
        <f t="shared" si="10"/>
        <v>117512.8275862069</v>
      </c>
      <c r="I51" s="70">
        <f t="shared" si="10"/>
        <v>117512.8275862069</v>
      </c>
      <c r="J51" s="71">
        <f t="shared" si="10"/>
        <v>76838</v>
      </c>
      <c r="K51" s="70">
        <f t="shared" si="3"/>
        <v>546889.3103448276</v>
      </c>
      <c r="L51" s="70">
        <v>8000</v>
      </c>
      <c r="M51" s="70">
        <v>600</v>
      </c>
      <c r="N51" s="72">
        <v>600</v>
      </c>
      <c r="O51" s="73">
        <f t="shared" si="1"/>
        <v>36.152761459350586</v>
      </c>
      <c r="P51" s="74">
        <f t="shared" si="4"/>
        <v>1945.3338959134858</v>
      </c>
      <c r="Q51" s="74">
        <f t="shared" si="5"/>
        <v>4.450491905212402</v>
      </c>
      <c r="R51" s="75">
        <f t="shared" si="6"/>
        <v>1985.9371492780488</v>
      </c>
      <c r="S51" s="76">
        <f t="shared" si="11"/>
        <v>3.025346595456723</v>
      </c>
      <c r="T51" s="77">
        <f t="shared" si="11"/>
        <v>6.482885561692978</v>
      </c>
      <c r="U51" s="78">
        <f t="shared" si="11"/>
        <v>13.397963494165488</v>
      </c>
      <c r="V51" s="78">
        <f t="shared" si="11"/>
        <v>27.22811935911051</v>
      </c>
      <c r="W51" s="79">
        <f t="shared" si="11"/>
        <v>54.88843108900055</v>
      </c>
    </row>
    <row r="52" spans="2:23" ht="14.25">
      <c r="B52" s="65" t="s">
        <v>17</v>
      </c>
      <c r="C52" s="66" t="s">
        <v>22</v>
      </c>
      <c r="D52" s="67" t="s">
        <v>22</v>
      </c>
      <c r="E52" s="68"/>
      <c r="F52" s="66"/>
      <c r="G52" s="69">
        <f t="shared" si="10"/>
        <v>235025.6551724138</v>
      </c>
      <c r="H52" s="70">
        <f t="shared" si="10"/>
        <v>76838</v>
      </c>
      <c r="I52" s="70">
        <f t="shared" si="10"/>
        <v>76838</v>
      </c>
      <c r="J52" s="71">
        <f t="shared" si="10"/>
        <v>0</v>
      </c>
      <c r="K52" s="70">
        <f t="shared" si="3"/>
        <v>388701.6551724138</v>
      </c>
      <c r="L52" s="70">
        <v>8000</v>
      </c>
      <c r="M52" s="70">
        <v>600</v>
      </c>
      <c r="N52" s="72">
        <v>600</v>
      </c>
      <c r="O52" s="73">
        <f t="shared" si="1"/>
        <v>30.1274471282959</v>
      </c>
      <c r="P52" s="74">
        <f t="shared" si="4"/>
        <v>1396.2143675047776</v>
      </c>
      <c r="Q52" s="74">
        <f t="shared" si="5"/>
        <v>4.450491905212402</v>
      </c>
      <c r="R52" s="75">
        <f t="shared" si="6"/>
        <v>1430.7923065382859</v>
      </c>
      <c r="S52" s="76">
        <f t="shared" si="11"/>
        <v>4.199175635697763</v>
      </c>
      <c r="T52" s="77">
        <f t="shared" si="11"/>
        <v>8.998233505066635</v>
      </c>
      <c r="U52" s="78">
        <f t="shared" si="11"/>
        <v>18.59634924380438</v>
      </c>
      <c r="V52" s="78">
        <f t="shared" si="11"/>
        <v>37.79258072127987</v>
      </c>
      <c r="W52" s="79">
        <f t="shared" si="11"/>
        <v>76.18504367623085</v>
      </c>
    </row>
    <row r="53" spans="2:23" ht="14.25">
      <c r="B53" s="65" t="s">
        <v>17</v>
      </c>
      <c r="C53" s="66" t="s">
        <v>22</v>
      </c>
      <c r="D53" s="67" t="s">
        <v>22</v>
      </c>
      <c r="E53" s="68" t="s">
        <v>22</v>
      </c>
      <c r="F53" s="66"/>
      <c r="G53" s="69">
        <f t="shared" si="10"/>
        <v>235025.6551724138</v>
      </c>
      <c r="H53" s="70">
        <f t="shared" si="10"/>
        <v>76838</v>
      </c>
      <c r="I53" s="70">
        <f t="shared" si="10"/>
        <v>76838</v>
      </c>
      <c r="J53" s="71">
        <f t="shared" si="10"/>
        <v>76838</v>
      </c>
      <c r="K53" s="70">
        <f t="shared" si="3"/>
        <v>465539.6551724138</v>
      </c>
      <c r="L53" s="70">
        <v>8000</v>
      </c>
      <c r="M53" s="70">
        <v>600</v>
      </c>
      <c r="N53" s="72">
        <v>600</v>
      </c>
      <c r="O53" s="73">
        <f t="shared" si="1"/>
        <v>36.152761459350586</v>
      </c>
      <c r="P53" s="74">
        <f t="shared" si="4"/>
        <v>1666.0420194823166</v>
      </c>
      <c r="Q53" s="74">
        <f t="shared" si="5"/>
        <v>4.450491905212402</v>
      </c>
      <c r="R53" s="75">
        <f t="shared" si="6"/>
        <v>1706.6452728468796</v>
      </c>
      <c r="S53" s="76">
        <f t="shared" si="11"/>
        <v>3.520443462358816</v>
      </c>
      <c r="T53" s="77">
        <f t="shared" si="11"/>
        <v>7.54380741934032</v>
      </c>
      <c r="U53" s="78">
        <f t="shared" si="11"/>
        <v>15.590535333303329</v>
      </c>
      <c r="V53" s="78">
        <f t="shared" si="11"/>
        <v>31.68399116122934</v>
      </c>
      <c r="W53" s="79">
        <f t="shared" si="11"/>
        <v>63.87090281708137</v>
      </c>
    </row>
    <row r="54" spans="2:23" ht="14.25">
      <c r="B54" s="65" t="s">
        <v>25</v>
      </c>
      <c r="C54" s="66" t="s">
        <v>25</v>
      </c>
      <c r="D54" s="67" t="s">
        <v>25</v>
      </c>
      <c r="E54" s="68"/>
      <c r="F54" s="66"/>
      <c r="G54" s="69">
        <f t="shared" si="10"/>
        <v>117512.8275862069</v>
      </c>
      <c r="H54" s="70">
        <f t="shared" si="10"/>
        <v>117512.8275862069</v>
      </c>
      <c r="I54" s="70">
        <f t="shared" si="10"/>
        <v>117512.8275862069</v>
      </c>
      <c r="J54" s="71">
        <f t="shared" si="10"/>
        <v>0</v>
      </c>
      <c r="K54" s="70">
        <f t="shared" si="3"/>
        <v>352538.4827586207</v>
      </c>
      <c r="L54" s="70">
        <v>8000</v>
      </c>
      <c r="M54" s="70">
        <v>600</v>
      </c>
      <c r="N54" s="72">
        <v>600</v>
      </c>
      <c r="O54" s="73">
        <f t="shared" si="1"/>
        <v>30.1274471282959</v>
      </c>
      <c r="P54" s="74">
        <f t="shared" si="4"/>
        <v>1272.0579680738779</v>
      </c>
      <c r="Q54" s="74">
        <f t="shared" si="5"/>
        <v>4.450491905212402</v>
      </c>
      <c r="R54" s="75">
        <f t="shared" si="6"/>
        <v>1306.6359071073862</v>
      </c>
      <c r="S54" s="76">
        <f t="shared" si="11"/>
        <v>4.598180840338405</v>
      </c>
      <c r="T54" s="77">
        <f t="shared" si="11"/>
        <v>9.85324465786801</v>
      </c>
      <c r="U54" s="78">
        <f t="shared" si="11"/>
        <v>20.36337229292722</v>
      </c>
      <c r="V54" s="78">
        <f t="shared" si="11"/>
        <v>41.38362756304565</v>
      </c>
      <c r="W54" s="79">
        <f t="shared" si="11"/>
        <v>83.4241381032825</v>
      </c>
    </row>
    <row r="55" spans="2:23" ht="14.25">
      <c r="B55" s="65" t="s">
        <v>25</v>
      </c>
      <c r="C55" s="66" t="s">
        <v>25</v>
      </c>
      <c r="D55" s="67" t="s">
        <v>25</v>
      </c>
      <c r="E55" s="68" t="s">
        <v>22</v>
      </c>
      <c r="F55" s="66"/>
      <c r="G55" s="69">
        <f t="shared" si="10"/>
        <v>117512.8275862069</v>
      </c>
      <c r="H55" s="70">
        <f t="shared" si="10"/>
        <v>117512.8275862069</v>
      </c>
      <c r="I55" s="70">
        <f t="shared" si="10"/>
        <v>117512.8275862069</v>
      </c>
      <c r="J55" s="71">
        <f t="shared" si="10"/>
        <v>76838</v>
      </c>
      <c r="K55" s="70">
        <f t="shared" si="3"/>
        <v>429376.4827586207</v>
      </c>
      <c r="L55" s="70">
        <v>8000</v>
      </c>
      <c r="M55" s="70">
        <v>600</v>
      </c>
      <c r="N55" s="72">
        <v>600</v>
      </c>
      <c r="O55" s="73">
        <f t="shared" si="1"/>
        <v>36.152761459350586</v>
      </c>
      <c r="P55" s="74">
        <f t="shared" si="4"/>
        <v>1541.885620051417</v>
      </c>
      <c r="Q55" s="74">
        <f t="shared" si="5"/>
        <v>4.450491905212402</v>
      </c>
      <c r="R55" s="75">
        <f t="shared" si="6"/>
        <v>1582.48887341598</v>
      </c>
      <c r="S55" s="76">
        <f t="shared" si="11"/>
        <v>3.7966448259380887</v>
      </c>
      <c r="T55" s="77">
        <f t="shared" si="11"/>
        <v>8.135667484153046</v>
      </c>
      <c r="U55" s="78">
        <f t="shared" si="11"/>
        <v>16.813712800582966</v>
      </c>
      <c r="V55" s="78">
        <f t="shared" si="11"/>
        <v>34.169803433442794</v>
      </c>
      <c r="W55" s="79">
        <f t="shared" si="11"/>
        <v>68.88198469916247</v>
      </c>
    </row>
    <row r="56" spans="2:23" ht="14.25">
      <c r="B56" s="65" t="s">
        <v>25</v>
      </c>
      <c r="C56" s="66" t="s">
        <v>22</v>
      </c>
      <c r="D56" s="67" t="s">
        <v>22</v>
      </c>
      <c r="E56" s="68"/>
      <c r="F56" s="66"/>
      <c r="G56" s="69">
        <f t="shared" si="10"/>
        <v>117512.8275862069</v>
      </c>
      <c r="H56" s="70">
        <f t="shared" si="10"/>
        <v>76838</v>
      </c>
      <c r="I56" s="70">
        <f t="shared" si="10"/>
        <v>76838</v>
      </c>
      <c r="J56" s="71">
        <f t="shared" si="10"/>
        <v>0</v>
      </c>
      <c r="K56" s="70">
        <f t="shared" si="3"/>
        <v>271188.8275862069</v>
      </c>
      <c r="L56" s="70">
        <v>8000</v>
      </c>
      <c r="M56" s="70">
        <v>600</v>
      </c>
      <c r="N56" s="72">
        <v>600</v>
      </c>
      <c r="O56" s="73">
        <f t="shared" si="1"/>
        <v>30.1274471282959</v>
      </c>
      <c r="P56" s="74">
        <f t="shared" si="4"/>
        <v>992.7660916427086</v>
      </c>
      <c r="Q56" s="74">
        <f t="shared" si="5"/>
        <v>4.450491905212402</v>
      </c>
      <c r="R56" s="75">
        <f t="shared" si="6"/>
        <v>1027.3440306762168</v>
      </c>
      <c r="S56" s="76">
        <f t="shared" si="11"/>
        <v>5.848233906031168</v>
      </c>
      <c r="T56" s="77">
        <f t="shared" si="11"/>
        <v>12.531929798638217</v>
      </c>
      <c r="U56" s="78">
        <f t="shared" si="11"/>
        <v>25.899321583852313</v>
      </c>
      <c r="V56" s="78">
        <f t="shared" si="11"/>
        <v>52.634105154280505</v>
      </c>
      <c r="W56" s="79">
        <f t="shared" si="11"/>
        <v>106.10367229513689</v>
      </c>
    </row>
    <row r="57" spans="2:23" ht="14.25">
      <c r="B57" s="65" t="s">
        <v>25</v>
      </c>
      <c r="C57" s="66" t="s">
        <v>22</v>
      </c>
      <c r="D57" s="67" t="s">
        <v>22</v>
      </c>
      <c r="E57" s="68" t="s">
        <v>22</v>
      </c>
      <c r="F57" s="66"/>
      <c r="G57" s="69">
        <f t="shared" si="10"/>
        <v>117512.8275862069</v>
      </c>
      <c r="H57" s="70">
        <f t="shared" si="10"/>
        <v>76838</v>
      </c>
      <c r="I57" s="70">
        <f t="shared" si="10"/>
        <v>76838</v>
      </c>
      <c r="J57" s="71">
        <f t="shared" si="10"/>
        <v>76838</v>
      </c>
      <c r="K57" s="70">
        <f t="shared" si="3"/>
        <v>348026.8275862069</v>
      </c>
      <c r="L57" s="70">
        <v>8000</v>
      </c>
      <c r="M57" s="70">
        <v>600</v>
      </c>
      <c r="N57" s="72">
        <v>600</v>
      </c>
      <c r="O57" s="73">
        <f t="shared" si="1"/>
        <v>36.152761459350586</v>
      </c>
      <c r="P57" s="74">
        <f t="shared" si="4"/>
        <v>1262.5937436202478</v>
      </c>
      <c r="Q57" s="74">
        <f t="shared" si="5"/>
        <v>4.450491905212402</v>
      </c>
      <c r="R57" s="75">
        <f t="shared" si="6"/>
        <v>1303.1969969848108</v>
      </c>
      <c r="S57" s="76">
        <f t="shared" si="11"/>
        <v>4.610314639506035</v>
      </c>
      <c r="T57" s="77">
        <f t="shared" si="11"/>
        <v>9.879245656084361</v>
      </c>
      <c r="U57" s="78">
        <f t="shared" si="11"/>
        <v>20.41710768924101</v>
      </c>
      <c r="V57" s="78">
        <f t="shared" si="11"/>
        <v>41.49283175555431</v>
      </c>
      <c r="W57" s="79">
        <f t="shared" si="11"/>
        <v>83.64427988818093</v>
      </c>
    </row>
    <row r="58" spans="2:23" ht="14.25">
      <c r="B58" s="65" t="s">
        <v>23</v>
      </c>
      <c r="C58" s="66" t="s">
        <v>26</v>
      </c>
      <c r="D58" s="67" t="s">
        <v>26</v>
      </c>
      <c r="E58" s="68"/>
      <c r="F58" s="66"/>
      <c r="G58" s="69">
        <f t="shared" si="10"/>
        <v>76838</v>
      </c>
      <c r="H58" s="70">
        <f t="shared" si="10"/>
        <v>117512.8275862069</v>
      </c>
      <c r="I58" s="70">
        <f t="shared" si="10"/>
        <v>117512.8275862069</v>
      </c>
      <c r="J58" s="71">
        <f t="shared" si="10"/>
        <v>0</v>
      </c>
      <c r="K58" s="70">
        <f t="shared" si="3"/>
        <v>311863.6551724138</v>
      </c>
      <c r="L58" s="70">
        <v>8000</v>
      </c>
      <c r="M58" s="70">
        <v>600</v>
      </c>
      <c r="N58" s="72">
        <v>600</v>
      </c>
      <c r="O58" s="73">
        <f t="shared" si="1"/>
        <v>30.1274471282959</v>
      </c>
      <c r="P58" s="74">
        <f t="shared" si="4"/>
        <v>1132.4120298582932</v>
      </c>
      <c r="Q58" s="74">
        <f t="shared" si="5"/>
        <v>4.450491905212402</v>
      </c>
      <c r="R58" s="75">
        <f t="shared" si="6"/>
        <v>1166.9899688918015</v>
      </c>
      <c r="S58" s="76">
        <f t="shared" si="11"/>
        <v>5.1484145995400805</v>
      </c>
      <c r="T58" s="77">
        <f t="shared" si="11"/>
        <v>11.032316999014459</v>
      </c>
      <c r="U58" s="78">
        <f t="shared" si="11"/>
        <v>22.80012179796321</v>
      </c>
      <c r="V58" s="78">
        <f t="shared" si="11"/>
        <v>46.33573139586072</v>
      </c>
      <c r="W58" s="79">
        <f t="shared" si="11"/>
        <v>93.40695059165574</v>
      </c>
    </row>
    <row r="59" spans="2:23" ht="14.25">
      <c r="B59" s="65" t="s">
        <v>23</v>
      </c>
      <c r="C59" s="66" t="s">
        <v>26</v>
      </c>
      <c r="D59" s="67" t="s">
        <v>26</v>
      </c>
      <c r="E59" s="68" t="s">
        <v>23</v>
      </c>
      <c r="F59" s="66"/>
      <c r="G59" s="69">
        <f t="shared" si="10"/>
        <v>76838</v>
      </c>
      <c r="H59" s="70">
        <f t="shared" si="10"/>
        <v>117512.8275862069</v>
      </c>
      <c r="I59" s="70">
        <f t="shared" si="10"/>
        <v>117512.8275862069</v>
      </c>
      <c r="J59" s="71">
        <f t="shared" si="10"/>
        <v>76838</v>
      </c>
      <c r="K59" s="70">
        <f t="shared" si="3"/>
        <v>388701.6551724138</v>
      </c>
      <c r="L59" s="70">
        <v>8000</v>
      </c>
      <c r="M59" s="70">
        <v>600</v>
      </c>
      <c r="N59" s="72">
        <v>600</v>
      </c>
      <c r="O59" s="73">
        <f t="shared" si="1"/>
        <v>36.152761459350586</v>
      </c>
      <c r="P59" s="74">
        <f t="shared" si="4"/>
        <v>1402.2396818358322</v>
      </c>
      <c r="Q59" s="74">
        <f t="shared" si="5"/>
        <v>4.450491905212402</v>
      </c>
      <c r="R59" s="75">
        <f t="shared" si="6"/>
        <v>1442.8429352003952</v>
      </c>
      <c r="S59" s="76">
        <f t="shared" si="11"/>
        <v>4.16410410778697</v>
      </c>
      <c r="T59" s="77">
        <f t="shared" si="11"/>
        <v>8.92308023097208</v>
      </c>
      <c r="U59" s="78">
        <f t="shared" si="11"/>
        <v>18.441032477342297</v>
      </c>
      <c r="V59" s="78">
        <f t="shared" si="11"/>
        <v>37.47693697008273</v>
      </c>
      <c r="W59" s="79">
        <f t="shared" si="11"/>
        <v>75.5487459555636</v>
      </c>
    </row>
    <row r="60" spans="2:23" ht="14.25">
      <c r="B60" s="65" t="s">
        <v>22</v>
      </c>
      <c r="C60" s="66" t="s">
        <v>22</v>
      </c>
      <c r="D60" s="67" t="s">
        <v>22</v>
      </c>
      <c r="E60" s="68"/>
      <c r="F60" s="66"/>
      <c r="G60" s="69">
        <f t="shared" si="10"/>
        <v>76838</v>
      </c>
      <c r="H60" s="70">
        <f t="shared" si="10"/>
        <v>76838</v>
      </c>
      <c r="I60" s="70">
        <f t="shared" si="10"/>
        <v>76838</v>
      </c>
      <c r="J60" s="71">
        <f t="shared" si="10"/>
        <v>0</v>
      </c>
      <c r="K60" s="70">
        <f t="shared" si="3"/>
        <v>230514</v>
      </c>
      <c r="L60" s="70">
        <v>8000</v>
      </c>
      <c r="M60" s="70">
        <v>600</v>
      </c>
      <c r="N60" s="72">
        <v>600</v>
      </c>
      <c r="O60" s="73">
        <f t="shared" si="1"/>
        <v>30.1274471282959</v>
      </c>
      <c r="P60" s="74">
        <f t="shared" si="4"/>
        <v>853.120153427124</v>
      </c>
      <c r="Q60" s="74">
        <f t="shared" si="5"/>
        <v>4.450491905212402</v>
      </c>
      <c r="R60" s="75">
        <f t="shared" si="6"/>
        <v>887.6980924606323</v>
      </c>
      <c r="S60" s="76">
        <f t="shared" si="11"/>
        <v>6.768233754682564</v>
      </c>
      <c r="T60" s="77">
        <f t="shared" si="11"/>
        <v>14.50335804574835</v>
      </c>
      <c r="U60" s="78">
        <f t="shared" si="11"/>
        <v>29.973606627879924</v>
      </c>
      <c r="V60" s="78">
        <f t="shared" si="11"/>
        <v>60.914103792143074</v>
      </c>
      <c r="W60" s="79">
        <f t="shared" si="11"/>
        <v>122.79509812066937</v>
      </c>
    </row>
    <row r="61" spans="2:23" ht="15" thickBot="1">
      <c r="B61" s="116" t="s">
        <v>22</v>
      </c>
      <c r="C61" s="117" t="s">
        <v>22</v>
      </c>
      <c r="D61" s="118" t="s">
        <v>22</v>
      </c>
      <c r="E61" s="119" t="s">
        <v>22</v>
      </c>
      <c r="F61" s="117"/>
      <c r="G61" s="120">
        <f t="shared" si="10"/>
        <v>76838</v>
      </c>
      <c r="H61" s="121">
        <f t="shared" si="10"/>
        <v>76838</v>
      </c>
      <c r="I61" s="121">
        <f t="shared" si="10"/>
        <v>76838</v>
      </c>
      <c r="J61" s="122">
        <f t="shared" si="10"/>
        <v>76838</v>
      </c>
      <c r="K61" s="121">
        <f t="shared" si="3"/>
        <v>307352</v>
      </c>
      <c r="L61" s="121">
        <v>8000</v>
      </c>
      <c r="M61" s="121">
        <v>600</v>
      </c>
      <c r="N61" s="123">
        <v>600</v>
      </c>
      <c r="O61" s="124">
        <f t="shared" si="1"/>
        <v>36.152761459350586</v>
      </c>
      <c r="P61" s="125">
        <f t="shared" si="4"/>
        <v>1122.947805404663</v>
      </c>
      <c r="Q61" s="125">
        <f t="shared" si="5"/>
        <v>4.450491905212402</v>
      </c>
      <c r="R61" s="126">
        <f t="shared" si="6"/>
        <v>1163.551058769226</v>
      </c>
      <c r="S61" s="127">
        <f t="shared" si="11"/>
        <v>5.163630893615134</v>
      </c>
      <c r="T61" s="128">
        <f t="shared" si="11"/>
        <v>11.064923343461004</v>
      </c>
      <c r="U61" s="129">
        <f t="shared" si="11"/>
        <v>22.86750824315274</v>
      </c>
      <c r="V61" s="129">
        <f t="shared" si="11"/>
        <v>46.47267804253621</v>
      </c>
      <c r="W61" s="130">
        <f t="shared" si="11"/>
        <v>93.68301764130317</v>
      </c>
    </row>
  </sheetData>
  <sheetProtection/>
  <mergeCells count="5">
    <mergeCell ref="B18:E18"/>
    <mergeCell ref="F18:F19"/>
    <mergeCell ref="G18:R18"/>
    <mergeCell ref="S18:W18"/>
    <mergeCell ref="Y18:Z18"/>
  </mergeCells>
  <printOptions/>
  <pageMargins left="0.3937007874015748" right="0.4330708661417323" top="0.31496062992125984" bottom="0.2755905511811024" header="0.2755905511811024" footer="0.31496062992125984"/>
  <pageSetup fitToHeight="1" fitToWidth="1" horizontalDpi="200" verticalDpi="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D-TEG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brchoi</dc:creator>
  <cp:keywords/>
  <dc:description/>
  <cp:lastModifiedBy>chrisp</cp:lastModifiedBy>
  <cp:lastPrinted>2014-04-02T04:30:44Z</cp:lastPrinted>
  <dcterms:created xsi:type="dcterms:W3CDTF">2009-10-19T07:57:22Z</dcterms:created>
  <dcterms:modified xsi:type="dcterms:W3CDTF">2018-06-12T23:44:10Z</dcterms:modified>
  <cp:category/>
  <cp:version/>
  <cp:contentType/>
  <cp:contentStatus/>
</cp:coreProperties>
</file>